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27975" windowHeight="12495"/>
  </bookViews>
  <sheets>
    <sheet name="다낭여행지도" sheetId="7" r:id="rId1"/>
    <sheet name="다낭_여행준비물" sheetId="4" r:id="rId2"/>
    <sheet name="다낭_교통수단" sheetId="6" r:id="rId3"/>
    <sheet name="다낭_여행경비정리" sheetId="3" r:id="rId4"/>
    <sheet name="공항버스시간표" sheetId="5" r:id="rId5"/>
  </sheets>
  <calcPr calcId="124519"/>
</workbook>
</file>

<file path=xl/calcChain.xml><?xml version="1.0" encoding="utf-8"?>
<calcChain xmlns="http://schemas.openxmlformats.org/spreadsheetml/2006/main">
  <c r="Y9" i="3"/>
  <c r="Y12"/>
  <c r="Y13"/>
  <c r="O32"/>
  <c r="J18"/>
  <c r="J14"/>
  <c r="G37"/>
  <c r="G36"/>
  <c r="G35"/>
  <c r="G34"/>
  <c r="G33"/>
  <c r="G32"/>
  <c r="G31"/>
  <c r="G30"/>
  <c r="G29"/>
  <c r="G28"/>
  <c r="G27"/>
  <c r="G26"/>
  <c r="G25"/>
  <c r="E24"/>
  <c r="G24"/>
  <c r="E23"/>
  <c r="G23"/>
  <c r="V37"/>
  <c r="V36"/>
  <c r="V35"/>
  <c r="V34"/>
  <c r="V33"/>
  <c r="V32"/>
  <c r="V31"/>
  <c r="V30"/>
  <c r="V29"/>
  <c r="V28"/>
  <c r="V27"/>
  <c r="V26"/>
  <c r="V25"/>
  <c r="V24"/>
  <c r="V23"/>
  <c r="Q37"/>
  <c r="Q36"/>
  <c r="Q35"/>
  <c r="Q34"/>
  <c r="Q33"/>
  <c r="Q32"/>
  <c r="Q31"/>
  <c r="Q30"/>
  <c r="Q29"/>
  <c r="Q28"/>
  <c r="Q27"/>
  <c r="Q26"/>
  <c r="Q25"/>
  <c r="Q24"/>
  <c r="Q23"/>
  <c r="L37"/>
  <c r="L36"/>
  <c r="L35"/>
  <c r="L34"/>
  <c r="L33"/>
  <c r="L32"/>
  <c r="L31"/>
  <c r="L30"/>
  <c r="L29"/>
  <c r="L28"/>
  <c r="L27"/>
  <c r="L26"/>
  <c r="L25"/>
  <c r="L24"/>
  <c r="L23"/>
  <c r="AA37"/>
  <c r="AA36"/>
  <c r="AA35"/>
  <c r="AA34"/>
  <c r="AA33"/>
  <c r="AA32"/>
  <c r="AA31"/>
  <c r="AA30"/>
  <c r="AA29"/>
  <c r="AA28"/>
  <c r="AA27"/>
  <c r="AA26"/>
  <c r="AA25"/>
  <c r="AA24"/>
  <c r="AA23"/>
  <c r="B13"/>
  <c r="B14"/>
  <c r="B21"/>
  <c r="B40"/>
  <c r="T9"/>
  <c r="V9"/>
  <c r="T8"/>
  <c r="L12"/>
  <c r="AA10"/>
  <c r="L11"/>
  <c r="L9"/>
  <c r="L20"/>
  <c r="L19"/>
  <c r="L18"/>
  <c r="L17"/>
  <c r="L10"/>
  <c r="L13"/>
  <c r="L14"/>
  <c r="L15"/>
  <c r="E40"/>
  <c r="AA11"/>
  <c r="L6"/>
  <c r="L7"/>
  <c r="L8"/>
  <c r="Q11"/>
  <c r="AA8"/>
  <c r="AA9"/>
  <c r="AA12"/>
  <c r="AA13"/>
  <c r="AA14"/>
  <c r="AA15"/>
  <c r="T16"/>
  <c r="V16"/>
  <c r="V8"/>
  <c r="T11"/>
  <c r="V11"/>
  <c r="T17"/>
  <c r="V17"/>
  <c r="V10"/>
  <c r="Q22"/>
  <c r="G22"/>
  <c r="AA6"/>
  <c r="Q7"/>
  <c r="O8"/>
  <c r="Q8"/>
  <c r="V7"/>
  <c r="AE40"/>
  <c r="G13"/>
  <c r="G12"/>
  <c r="G11"/>
  <c r="G10"/>
  <c r="G9"/>
  <c r="G8"/>
  <c r="G7"/>
  <c r="G6"/>
  <c r="AA22"/>
  <c r="AA21"/>
  <c r="AA7"/>
  <c r="Q21"/>
  <c r="Q13"/>
  <c r="Q12"/>
  <c r="Q10"/>
  <c r="Q9"/>
  <c r="Q6"/>
  <c r="V18"/>
  <c r="V12"/>
  <c r="V6"/>
  <c r="L21"/>
  <c r="L22"/>
  <c r="Y40"/>
  <c r="V13"/>
  <c r="V40"/>
  <c r="AA40"/>
  <c r="T40"/>
  <c r="G40"/>
  <c r="J40"/>
  <c r="O40"/>
  <c r="Q40"/>
  <c r="L40"/>
  <c r="AF40"/>
  <c r="AF41"/>
</calcChain>
</file>

<file path=xl/sharedStrings.xml><?xml version="1.0" encoding="utf-8"?>
<sst xmlns="http://schemas.openxmlformats.org/spreadsheetml/2006/main" count="193" uniqueCount="110">
  <si>
    <t>택시(집-터미널)</t>
    <phoneticPr fontId="2" type="noConversion"/>
  </si>
  <si>
    <t>항공권(4인)</t>
    <phoneticPr fontId="2" type="noConversion"/>
  </si>
  <si>
    <t>숙박</t>
    <phoneticPr fontId="2" type="noConversion"/>
  </si>
  <si>
    <t>할인</t>
    <phoneticPr fontId="2" type="noConversion"/>
  </si>
  <si>
    <t>합계</t>
    <phoneticPr fontId="2" type="noConversion"/>
  </si>
  <si>
    <t>대전 터미널</t>
    <phoneticPr fontId="2" type="noConversion"/>
  </si>
  <si>
    <t xml:space="preserve">택시(공항-숙소) </t>
    <phoneticPr fontId="2" type="noConversion"/>
  </si>
  <si>
    <t>식사</t>
    <phoneticPr fontId="2" type="noConversion"/>
  </si>
  <si>
    <t xml:space="preserve">택시(숙소-공항) </t>
    <phoneticPr fontId="2" type="noConversion"/>
  </si>
  <si>
    <t>대성당</t>
    <phoneticPr fontId="2" type="noConversion"/>
  </si>
  <si>
    <t>영흥사</t>
    <phoneticPr fontId="2" type="noConversion"/>
  </si>
  <si>
    <t>바나힐</t>
    <phoneticPr fontId="2" type="noConversion"/>
  </si>
  <si>
    <t>여권</t>
    <phoneticPr fontId="2" type="noConversion"/>
  </si>
  <si>
    <t>여권사본</t>
    <phoneticPr fontId="2" type="noConversion"/>
  </si>
  <si>
    <t>슬리퍼</t>
    <phoneticPr fontId="2" type="noConversion"/>
  </si>
  <si>
    <t>o</t>
    <phoneticPr fontId="2" type="noConversion"/>
  </si>
  <si>
    <t>공통</t>
    <phoneticPr fontId="2" type="noConversion"/>
  </si>
  <si>
    <t>버스:더씬투어리스트)</t>
  </si>
  <si>
    <t>(명당:5,000, 와이파이가능)</t>
  </si>
  <si>
    <t>&gt; 후에, 호이안 가능</t>
    <phoneticPr fontId="2" type="noConversion"/>
  </si>
  <si>
    <t>해외유심칩구매</t>
    <phoneticPr fontId="2" type="noConversion"/>
  </si>
  <si>
    <t>마블마운틴(오행산)</t>
    <phoneticPr fontId="2" type="noConversion"/>
  </si>
  <si>
    <t>씨클로</t>
    <phoneticPr fontId="2" type="noConversion"/>
  </si>
  <si>
    <t>바구니배</t>
    <phoneticPr fontId="2" type="noConversion"/>
  </si>
  <si>
    <t>호이안입장료</t>
    <phoneticPr fontId="2" type="noConversion"/>
  </si>
  <si>
    <t>Total</t>
    <phoneticPr fontId="2" type="noConversion"/>
  </si>
  <si>
    <t>공항버스(대전-인천)</t>
    <phoneticPr fontId="2" type="noConversion"/>
  </si>
  <si>
    <t>이스타항공 ZE0592</t>
    <phoneticPr fontId="2" type="noConversion"/>
  </si>
  <si>
    <t>도착</t>
    <phoneticPr fontId="2" type="noConversion"/>
  </si>
  <si>
    <t>이스타항공 ZE0593</t>
    <phoneticPr fontId="2" type="noConversion"/>
  </si>
  <si>
    <t>다낭공항도착</t>
    <phoneticPr fontId="2" type="noConversion"/>
  </si>
  <si>
    <t>호텔조식</t>
    <phoneticPr fontId="2" type="noConversion"/>
  </si>
  <si>
    <t>운동화</t>
    <phoneticPr fontId="2" type="noConversion"/>
  </si>
  <si>
    <t>담배 2</t>
    <phoneticPr fontId="2" type="noConversion"/>
  </si>
  <si>
    <t>환전금액(환전어플)</t>
    <phoneticPr fontId="2" type="noConversion"/>
  </si>
  <si>
    <t>여행장소</t>
    <phoneticPr fontId="2" type="noConversion"/>
  </si>
  <si>
    <t>베트남 다낭 가족여행(1/27~2/1)</t>
    <phoneticPr fontId="2" type="noConversion"/>
  </si>
  <si>
    <t>여행준비</t>
    <phoneticPr fontId="2" type="noConversion"/>
  </si>
  <si>
    <t>4박6일</t>
    <phoneticPr fontId="2" type="noConversion"/>
  </si>
  <si>
    <t>항목</t>
    <phoneticPr fontId="2" type="noConversion"/>
  </si>
  <si>
    <t>경비</t>
    <phoneticPr fontId="2" type="noConversion"/>
  </si>
  <si>
    <t>시간</t>
    <phoneticPr fontId="2" type="noConversion"/>
  </si>
  <si>
    <t>이동경로</t>
    <phoneticPr fontId="2" type="noConversion"/>
  </si>
  <si>
    <t>명</t>
    <phoneticPr fontId="2" type="noConversion"/>
  </si>
  <si>
    <t>Dong</t>
    <phoneticPr fontId="2" type="noConversion"/>
  </si>
  <si>
    <t>Total</t>
    <phoneticPr fontId="2" type="noConversion"/>
  </si>
  <si>
    <t>참박물관</t>
    <phoneticPr fontId="2" type="noConversion"/>
  </si>
  <si>
    <t>노보텔 스카이라운지</t>
    <phoneticPr fontId="2" type="noConversion"/>
  </si>
  <si>
    <t>한시장</t>
    <phoneticPr fontId="2" type="noConversion"/>
  </si>
  <si>
    <t>미케비치해변(식사)</t>
    <phoneticPr fontId="2" type="noConversion"/>
  </si>
  <si>
    <t>용다리</t>
    <phoneticPr fontId="2" type="noConversion"/>
  </si>
  <si>
    <t>롯데마트</t>
    <phoneticPr fontId="2" type="noConversion"/>
  </si>
  <si>
    <t>미쓰리</t>
    <phoneticPr fontId="2" type="noConversion"/>
  </si>
  <si>
    <t>전통마사지(아지트)</t>
    <phoneticPr fontId="2" type="noConversion"/>
  </si>
  <si>
    <t>미케비치_랑카</t>
    <phoneticPr fontId="2" type="noConversion"/>
  </si>
  <si>
    <t>점심</t>
    <phoneticPr fontId="2" type="noConversion"/>
  </si>
  <si>
    <t>저녁</t>
    <phoneticPr fontId="2" type="noConversion"/>
  </si>
  <si>
    <t>아오자이</t>
    <phoneticPr fontId="2" type="noConversion"/>
  </si>
  <si>
    <t>다낭시내구경</t>
    <phoneticPr fontId="2" type="noConversion"/>
  </si>
  <si>
    <t>꼰시장</t>
    <phoneticPr fontId="2" type="noConversion"/>
  </si>
  <si>
    <t>다낭박물관</t>
    <phoneticPr fontId="2" type="noConversion"/>
  </si>
  <si>
    <t>선물초코렛7</t>
    <phoneticPr fontId="2" type="noConversion"/>
  </si>
  <si>
    <t>말린과자</t>
    <phoneticPr fontId="2" type="noConversion"/>
  </si>
  <si>
    <t>공항 저녁</t>
    <phoneticPr fontId="2" type="noConversion"/>
  </si>
  <si>
    <t>기내식사</t>
    <phoneticPr fontId="2" type="noConversion"/>
  </si>
  <si>
    <t>다낭 브로스키친</t>
    <phoneticPr fontId="2" type="noConversion"/>
  </si>
  <si>
    <t>택시(영흥-미케비치)</t>
    <phoneticPr fontId="2" type="noConversion"/>
  </si>
  <si>
    <t>저녁</t>
    <phoneticPr fontId="2" type="noConversion"/>
  </si>
  <si>
    <t>팁</t>
    <phoneticPr fontId="2" type="noConversion"/>
  </si>
  <si>
    <t>환전</t>
    <phoneticPr fontId="2" type="noConversion"/>
  </si>
  <si>
    <t>사진</t>
    <phoneticPr fontId="2" type="noConversion"/>
  </si>
  <si>
    <t>택시(호텔-오행산)</t>
    <phoneticPr fontId="2" type="noConversion"/>
  </si>
  <si>
    <t>택시(호이안-다낭)</t>
    <phoneticPr fontId="2" type="noConversion"/>
  </si>
  <si>
    <t>택시(오행산-호이안)</t>
    <phoneticPr fontId="2" type="noConversion"/>
  </si>
  <si>
    <t>택시(호텔-바나힐)</t>
    <phoneticPr fontId="2" type="noConversion"/>
  </si>
  <si>
    <t>택시(바나힐-다낭)</t>
    <phoneticPr fontId="2" type="noConversion"/>
  </si>
  <si>
    <t>버스어플</t>
    <phoneticPr fontId="2" type="noConversion"/>
  </si>
  <si>
    <t>스마트폰</t>
    <phoneticPr fontId="2" type="noConversion"/>
  </si>
  <si>
    <t>보조배터리</t>
    <phoneticPr fontId="2" type="noConversion"/>
  </si>
  <si>
    <t>액션캠</t>
    <phoneticPr fontId="2" type="noConversion"/>
  </si>
  <si>
    <t>청바지</t>
    <phoneticPr fontId="2" type="noConversion"/>
  </si>
  <si>
    <t>팬티5</t>
    <phoneticPr fontId="2" type="noConversion"/>
  </si>
  <si>
    <t>긴바지2</t>
    <phoneticPr fontId="2" type="noConversion"/>
  </si>
  <si>
    <t>반팔티5</t>
    <phoneticPr fontId="2" type="noConversion"/>
  </si>
  <si>
    <t>단화</t>
    <phoneticPr fontId="2" type="noConversion"/>
  </si>
  <si>
    <t>슬리퍼</t>
    <phoneticPr fontId="2" type="noConversion"/>
  </si>
  <si>
    <t>환율계산기</t>
    <phoneticPr fontId="2" type="noConversion"/>
  </si>
  <si>
    <t>번역어플</t>
    <phoneticPr fontId="2" type="noConversion"/>
  </si>
  <si>
    <t>베트남관광어플</t>
    <phoneticPr fontId="2" type="noConversion"/>
  </si>
  <si>
    <t>비나선 택시 어플</t>
    <phoneticPr fontId="2" type="noConversion"/>
  </si>
  <si>
    <t>그랩어플</t>
    <phoneticPr fontId="2" type="noConversion"/>
  </si>
  <si>
    <t>써니뱅크</t>
    <phoneticPr fontId="2" type="noConversion"/>
  </si>
  <si>
    <t>시외버스모바일</t>
    <phoneticPr fontId="2" type="noConversion"/>
  </si>
  <si>
    <t>음악다운로드</t>
    <phoneticPr fontId="2" type="noConversion"/>
  </si>
  <si>
    <t>어플</t>
    <phoneticPr fontId="2" type="noConversion"/>
  </si>
  <si>
    <t>빗, 드라이기</t>
    <phoneticPr fontId="2" type="noConversion"/>
  </si>
  <si>
    <t>우버어플</t>
    <phoneticPr fontId="2" type="noConversion"/>
  </si>
  <si>
    <t>노트북</t>
    <phoneticPr fontId="2" type="noConversion"/>
  </si>
  <si>
    <t>양치도구</t>
    <phoneticPr fontId="2" type="noConversion"/>
  </si>
  <si>
    <t>택시(미케비치-대성당)</t>
    <phoneticPr fontId="2" type="noConversion"/>
  </si>
  <si>
    <t>택시(대성당-한시장)</t>
    <phoneticPr fontId="2" type="noConversion"/>
  </si>
  <si>
    <t>택시(호텔-영흥사)</t>
    <phoneticPr fontId="2" type="noConversion"/>
  </si>
  <si>
    <t>(무제한)</t>
    <phoneticPr fontId="2" type="noConversion"/>
  </si>
  <si>
    <t>베트남 쌀국수</t>
    <phoneticPr fontId="2" type="noConversion"/>
  </si>
  <si>
    <t>콩카페</t>
    <phoneticPr fontId="2" type="noConversion"/>
  </si>
  <si>
    <t>아빠</t>
    <phoneticPr fontId="2" type="noConversion"/>
  </si>
  <si>
    <t xml:space="preserve">엄마  </t>
    <phoneticPr fontId="2" type="noConversion"/>
  </si>
  <si>
    <t>큰아이</t>
    <phoneticPr fontId="2" type="noConversion"/>
  </si>
  <si>
    <t>작은 아이</t>
    <phoneticPr fontId="2" type="noConversion"/>
  </si>
  <si>
    <t>오행산 엘리베이터</t>
    <phoneticPr fontId="2" type="noConversion"/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</si>
</sst>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1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24"/>
      <color theme="1"/>
      <name val="맑은 고딕"/>
      <family val="2"/>
      <charset val="129"/>
      <scheme val="minor"/>
    </font>
    <font>
      <sz val="24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5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6" xfId="0" applyFont="1" applyBorder="1">
      <alignment vertical="center"/>
    </xf>
    <xf numFmtId="0" fontId="5" fillId="0" borderId="0" xfId="0" applyFont="1">
      <alignment vertical="center"/>
    </xf>
    <xf numFmtId="0" fontId="0" fillId="0" borderId="9" xfId="0" applyFont="1" applyBorder="1">
      <alignment vertical="center"/>
    </xf>
    <xf numFmtId="41" fontId="3" fillId="0" borderId="9" xfId="1" applyFont="1" applyBorder="1">
      <alignment vertical="center"/>
    </xf>
    <xf numFmtId="0" fontId="0" fillId="0" borderId="10" xfId="0" applyFont="1" applyBorder="1">
      <alignment vertical="center"/>
    </xf>
    <xf numFmtId="0" fontId="0" fillId="0" borderId="0" xfId="0" applyBorder="1">
      <alignment vertical="center"/>
    </xf>
    <xf numFmtId="41" fontId="0" fillId="0" borderId="0" xfId="1" applyFont="1" applyBorder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41" fontId="0" fillId="0" borderId="1" xfId="1" applyFont="1" applyBorder="1">
      <alignment vertical="center"/>
    </xf>
    <xf numFmtId="0" fontId="0" fillId="0" borderId="1" xfId="0" applyFont="1" applyBorder="1">
      <alignment vertical="center"/>
    </xf>
    <xf numFmtId="0" fontId="0" fillId="0" borderId="12" xfId="0" applyFont="1" applyBorder="1">
      <alignment vertical="center"/>
    </xf>
    <xf numFmtId="41" fontId="0" fillId="0" borderId="9" xfId="1" applyFont="1" applyBorder="1">
      <alignment vertical="center"/>
    </xf>
    <xf numFmtId="41" fontId="3" fillId="0" borderId="2" xfId="1" applyFont="1" applyBorder="1">
      <alignment vertical="center"/>
    </xf>
    <xf numFmtId="41" fontId="0" fillId="0" borderId="8" xfId="1" applyFont="1" applyBorder="1">
      <alignment vertical="center"/>
    </xf>
    <xf numFmtId="0" fontId="0" fillId="0" borderId="8" xfId="0" applyFont="1" applyBorder="1">
      <alignment vertical="center"/>
    </xf>
    <xf numFmtId="0" fontId="0" fillId="0" borderId="13" xfId="0" applyFont="1" applyBorder="1">
      <alignment vertical="center"/>
    </xf>
    <xf numFmtId="0" fontId="0" fillId="0" borderId="14" xfId="0" applyBorder="1">
      <alignment vertical="center"/>
    </xf>
    <xf numFmtId="41" fontId="0" fillId="0" borderId="11" xfId="1" applyFont="1" applyBorder="1">
      <alignment vertical="center"/>
    </xf>
    <xf numFmtId="0" fontId="0" fillId="0" borderId="14" xfId="0" applyFill="1" applyBorder="1">
      <alignment vertical="center"/>
    </xf>
    <xf numFmtId="0" fontId="0" fillId="0" borderId="14" xfId="0" applyFont="1" applyBorder="1">
      <alignment vertical="center"/>
    </xf>
    <xf numFmtId="41" fontId="0" fillId="0" borderId="12" xfId="1" applyFont="1" applyBorder="1">
      <alignment vertical="center"/>
    </xf>
    <xf numFmtId="41" fontId="0" fillId="0" borderId="10" xfId="1" applyFont="1" applyBorder="1">
      <alignment vertical="center"/>
    </xf>
    <xf numFmtId="0" fontId="0" fillId="0" borderId="15" xfId="0" applyFont="1" applyBorder="1">
      <alignment vertical="center"/>
    </xf>
    <xf numFmtId="41" fontId="3" fillId="0" borderId="3" xfId="1" applyFont="1" applyBorder="1">
      <alignment vertical="center"/>
    </xf>
    <xf numFmtId="41" fontId="0" fillId="0" borderId="4" xfId="1" applyFont="1" applyBorder="1">
      <alignment vertical="center"/>
    </xf>
    <xf numFmtId="0" fontId="0" fillId="0" borderId="0" xfId="0" applyFill="1" applyBorder="1">
      <alignment vertical="center"/>
    </xf>
    <xf numFmtId="0" fontId="0" fillId="0" borderId="9" xfId="0" applyFill="1" applyBorder="1">
      <alignment vertical="center"/>
    </xf>
    <xf numFmtId="0" fontId="0" fillId="0" borderId="0" xfId="0" quotePrefix="1">
      <alignment vertical="center"/>
    </xf>
    <xf numFmtId="41" fontId="4" fillId="0" borderId="7" xfId="1" applyFont="1" applyBorder="1">
      <alignment vertical="center"/>
    </xf>
    <xf numFmtId="41" fontId="4" fillId="0" borderId="13" xfId="1" applyFont="1" applyBorder="1">
      <alignment vertical="center"/>
    </xf>
    <xf numFmtId="0" fontId="0" fillId="0" borderId="0" xfId="0" applyFont="1" applyAlignment="1">
      <alignment horizontal="center" vertical="center"/>
    </xf>
    <xf numFmtId="20" fontId="0" fillId="0" borderId="14" xfId="0" applyNumberFormat="1" applyFont="1" applyBorder="1">
      <alignment vertical="center"/>
    </xf>
    <xf numFmtId="20" fontId="0" fillId="0" borderId="13" xfId="0" applyNumberFormat="1" applyFont="1" applyBorder="1">
      <alignment vertical="center"/>
    </xf>
    <xf numFmtId="46" fontId="3" fillId="0" borderId="7" xfId="1" applyNumberFormat="1" applyFont="1" applyBorder="1">
      <alignment vertical="center"/>
    </xf>
    <xf numFmtId="41" fontId="0" fillId="0" borderId="5" xfId="1" applyFont="1" applyBorder="1">
      <alignment vertical="center"/>
    </xf>
    <xf numFmtId="41" fontId="0" fillId="0" borderId="6" xfId="1" applyFont="1" applyBorder="1">
      <alignment vertical="center"/>
    </xf>
    <xf numFmtId="41" fontId="0" fillId="0" borderId="7" xfId="1" applyFont="1" applyBorder="1">
      <alignment vertical="center"/>
    </xf>
    <xf numFmtId="41" fontId="0" fillId="0" borderId="2" xfId="1" applyFont="1" applyBorder="1">
      <alignment vertical="center"/>
    </xf>
    <xf numFmtId="41" fontId="3" fillId="0" borderId="5" xfId="1" applyFont="1" applyBorder="1">
      <alignment vertical="center"/>
    </xf>
    <xf numFmtId="20" fontId="3" fillId="0" borderId="5" xfId="1" applyNumberFormat="1" applyFont="1" applyBorder="1">
      <alignment vertical="center"/>
    </xf>
    <xf numFmtId="41" fontId="3" fillId="0" borderId="7" xfId="1" applyFont="1" applyBorder="1">
      <alignment vertical="center"/>
    </xf>
    <xf numFmtId="41" fontId="3" fillId="0" borderId="14" xfId="1" applyFont="1" applyBorder="1">
      <alignment vertical="center"/>
    </xf>
    <xf numFmtId="41" fontId="6" fillId="0" borderId="9" xfId="1" applyFont="1" applyBorder="1">
      <alignment vertical="center"/>
    </xf>
    <xf numFmtId="41" fontId="6" fillId="0" borderId="0" xfId="1" applyFont="1" applyBorder="1">
      <alignment vertical="center"/>
    </xf>
    <xf numFmtId="41" fontId="6" fillId="0" borderId="1" xfId="1" applyFont="1" applyBorder="1">
      <alignment vertical="center"/>
    </xf>
    <xf numFmtId="41" fontId="6" fillId="0" borderId="8" xfId="1" applyFont="1" applyBorder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9" fillId="2" borderId="3" xfId="0" applyNumberFormat="1" applyFont="1" applyFill="1" applyBorder="1" applyAlignment="1">
      <alignment horizontal="center" vertical="center"/>
    </xf>
    <xf numFmtId="14" fontId="9" fillId="2" borderId="8" xfId="0" applyNumberFormat="1" applyFont="1" applyFill="1" applyBorder="1" applyAlignment="1">
      <alignment horizontal="center" vertical="center"/>
    </xf>
    <xf numFmtId="14" fontId="9" fillId="2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0" fillId="4" borderId="0" xfId="0" applyFill="1" applyBorder="1">
      <alignment vertical="center"/>
    </xf>
    <xf numFmtId="0" fontId="0" fillId="4" borderId="0" xfId="0" applyFont="1" applyFill="1" applyBorder="1">
      <alignment vertical="center"/>
    </xf>
    <xf numFmtId="41" fontId="0" fillId="0" borderId="5" xfId="1" applyFont="1" applyBorder="1" applyAlignment="1">
      <alignment vertical="center"/>
    </xf>
    <xf numFmtId="0" fontId="0" fillId="0" borderId="0" xfId="0" applyFont="1" applyFill="1" applyBorder="1">
      <alignment vertical="center"/>
    </xf>
    <xf numFmtId="0" fontId="0" fillId="0" borderId="9" xfId="0" applyBorder="1">
      <alignment vertical="center"/>
    </xf>
    <xf numFmtId="0" fontId="0" fillId="0" borderId="13" xfId="0" applyBorder="1">
      <alignment vertical="center"/>
    </xf>
    <xf numFmtId="0" fontId="0" fillId="3" borderId="14" xfId="0" applyFill="1" applyBorder="1">
      <alignment vertical="center"/>
    </xf>
    <xf numFmtId="41" fontId="0" fillId="5" borderId="7" xfId="0" applyNumberFormat="1" applyFont="1" applyFill="1" applyBorder="1">
      <alignment vertical="center"/>
    </xf>
    <xf numFmtId="0" fontId="0" fillId="2" borderId="6" xfId="0" applyFont="1" applyFill="1" applyBorder="1" applyAlignment="1">
      <alignment horizontal="center" vertical="center"/>
    </xf>
    <xf numFmtId="41" fontId="3" fillId="2" borderId="6" xfId="1" applyFont="1" applyFill="1" applyBorder="1">
      <alignment vertical="center"/>
    </xf>
    <xf numFmtId="41" fontId="3" fillId="2" borderId="15" xfId="1" applyFont="1" applyFill="1" applyBorder="1">
      <alignment vertical="center"/>
    </xf>
    <xf numFmtId="41" fontId="0" fillId="2" borderId="1" xfId="1" applyFont="1" applyFill="1" applyBorder="1">
      <alignment vertical="center"/>
    </xf>
    <xf numFmtId="41" fontId="0" fillId="2" borderId="12" xfId="1" applyFont="1" applyFill="1" applyBorder="1">
      <alignment vertical="center"/>
    </xf>
    <xf numFmtId="41" fontId="0" fillId="2" borderId="6" xfId="1" applyFont="1" applyFill="1" applyBorder="1">
      <alignment vertical="center"/>
    </xf>
    <xf numFmtId="41" fontId="6" fillId="2" borderId="1" xfId="1" applyFont="1" applyFill="1" applyBorder="1">
      <alignment vertical="center"/>
    </xf>
    <xf numFmtId="41" fontId="0" fillId="2" borderId="6" xfId="0" applyNumberFormat="1" applyFont="1" applyFill="1" applyBorder="1" applyAlignment="1">
      <alignment horizontal="center" vertical="center"/>
    </xf>
    <xf numFmtId="0" fontId="0" fillId="6" borderId="14" xfId="0" applyFill="1" applyBorder="1">
      <alignment vertical="center"/>
    </xf>
    <xf numFmtId="0" fontId="0" fillId="6" borderId="0" xfId="0" applyFill="1" applyBorder="1">
      <alignment vertical="center"/>
    </xf>
    <xf numFmtId="0" fontId="0" fillId="0" borderId="0" xfId="0" applyAlignment="1">
      <alignment horizontal="center" vertical="center"/>
    </xf>
    <xf numFmtId="41" fontId="0" fillId="0" borderId="0" xfId="1" applyFont="1" applyAlignment="1">
      <alignment horizontal="center" vertical="center"/>
    </xf>
    <xf numFmtId="41" fontId="0" fillId="0" borderId="0" xfId="1" applyFont="1" applyFill="1" applyBorder="1">
      <alignment vertical="center"/>
    </xf>
    <xf numFmtId="14" fontId="9" fillId="2" borderId="3" xfId="0" applyNumberFormat="1" applyFont="1" applyFill="1" applyBorder="1" applyAlignment="1">
      <alignment horizontal="center" vertical="center"/>
    </xf>
    <xf numFmtId="14" fontId="9" fillId="2" borderId="8" xfId="0" applyNumberFormat="1" applyFont="1" applyFill="1" applyBorder="1" applyAlignment="1">
      <alignment horizontal="center" vertical="center"/>
    </xf>
    <xf numFmtId="14" fontId="9" fillId="2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10.jpeg"/><Relationship Id="rId16" Type="http://schemas.openxmlformats.org/officeDocument/2006/relationships/image" Target="../media/image24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628650</xdr:colOff>
      <xdr:row>41</xdr:row>
      <xdr:rowOff>161925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800850" cy="875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43</xdr:row>
      <xdr:rowOff>15311</xdr:rowOff>
    </xdr:from>
    <xdr:to>
      <xdr:col>9</xdr:col>
      <xdr:colOff>600074</xdr:colOff>
      <xdr:row>90</xdr:row>
      <xdr:rowOff>38101</xdr:rowOff>
    </xdr:to>
    <xdr:pic>
      <xdr:nvPicPr>
        <xdr:cNvPr id="2050" name="Picture 2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9025961"/>
          <a:ext cx="6772274" cy="9871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187464</xdr:colOff>
      <xdr:row>0</xdr:row>
      <xdr:rowOff>0</xdr:rowOff>
    </xdr:from>
    <xdr:to>
      <xdr:col>27</xdr:col>
      <xdr:colOff>323849</xdr:colOff>
      <xdr:row>42</xdr:row>
      <xdr:rowOff>171450</xdr:rowOff>
    </xdr:to>
    <xdr:pic>
      <xdr:nvPicPr>
        <xdr:cNvPr id="2051" name="Picture 3">
          <a:extLst>
            <a:ext uri="{FF2B5EF4-FFF2-40B4-BE49-F238E27FC236}">
              <a16:creationId xmlns=""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045464" y="0"/>
          <a:ext cx="11794985" cy="897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166240</xdr:colOff>
      <xdr:row>43</xdr:row>
      <xdr:rowOff>9524</xdr:rowOff>
    </xdr:from>
    <xdr:to>
      <xdr:col>29</xdr:col>
      <xdr:colOff>276226</xdr:colOff>
      <xdr:row>90</xdr:row>
      <xdr:rowOff>38100</xdr:rowOff>
    </xdr:to>
    <xdr:pic>
      <xdr:nvPicPr>
        <xdr:cNvPr id="2052" name="Picture 4">
          <a:extLst>
            <a:ext uri="{FF2B5EF4-FFF2-40B4-BE49-F238E27FC236}">
              <a16:creationId xmlns=""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024240" y="9020174"/>
          <a:ext cx="13140186" cy="98774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542925</xdr:colOff>
      <xdr:row>13</xdr:row>
      <xdr:rowOff>92592</xdr:rowOff>
    </xdr:to>
    <xdr:pic>
      <xdr:nvPicPr>
        <xdr:cNvPr id="2" name="그림 1" descr="베트남 택시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43525" cy="281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142875</xdr:rowOff>
    </xdr:from>
    <xdr:to>
      <xdr:col>11</xdr:col>
      <xdr:colOff>571500</xdr:colOff>
      <xdr:row>45</xdr:row>
      <xdr:rowOff>180975</xdr:rowOff>
    </xdr:to>
    <xdr:pic>
      <xdr:nvPicPr>
        <xdr:cNvPr id="3" name="Picture 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2867025"/>
          <a:ext cx="7991475" cy="6743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609600</xdr:colOff>
      <xdr:row>46</xdr:row>
      <xdr:rowOff>9525</xdr:rowOff>
    </xdr:from>
    <xdr:to>
      <xdr:col>11</xdr:col>
      <xdr:colOff>609600</xdr:colOff>
      <xdr:row>62</xdr:row>
      <xdr:rowOff>95250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10200" y="9648825"/>
          <a:ext cx="2743200" cy="343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171450</xdr:rowOff>
    </xdr:from>
    <xdr:to>
      <xdr:col>7</xdr:col>
      <xdr:colOff>542925</xdr:colOff>
      <xdr:row>88</xdr:row>
      <xdr:rowOff>9525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2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9810750"/>
          <a:ext cx="5343525" cy="863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57149</xdr:colOff>
      <xdr:row>47</xdr:row>
      <xdr:rowOff>168088</xdr:rowOff>
    </xdr:from>
    <xdr:to>
      <xdr:col>11</xdr:col>
      <xdr:colOff>713875</xdr:colOff>
      <xdr:row>54</xdr:row>
      <xdr:rowOff>34738</xdr:rowOff>
    </xdr:to>
    <xdr:grpSp>
      <xdr:nvGrpSpPr>
        <xdr:cNvPr id="39" name="그룹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GrpSpPr/>
      </xdr:nvGrpSpPr>
      <xdr:grpSpPr>
        <a:xfrm>
          <a:off x="8271061" y="10421470"/>
          <a:ext cx="1732490" cy="1357033"/>
          <a:chOff x="8286749" y="9686925"/>
          <a:chExt cx="1733051" cy="1333500"/>
        </a:xfrm>
      </xdr:grpSpPr>
      <xdr:pic>
        <xdr:nvPicPr>
          <xdr:cNvPr id="1029" name="Picture 5">
            <a:extLst>
              <a:ext uri="{FF2B5EF4-FFF2-40B4-BE49-F238E27FC236}">
                <a16:creationId xmlns="" xmlns:a16="http://schemas.microsoft.com/office/drawing/2014/main" id="{00000000-0008-0000-0300-000005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8286749" y="9686925"/>
            <a:ext cx="1733051" cy="13335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2" name="TextBox 31">
            <a:extLst>
              <a:ext uri="{FF2B5EF4-FFF2-40B4-BE49-F238E27FC236}">
                <a16:creationId xmlns=""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8362950" y="1051560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노보텔</a:t>
            </a:r>
          </a:p>
        </xdr:txBody>
      </xdr:sp>
    </xdr:grpSp>
    <xdr:clientData/>
  </xdr:twoCellAnchor>
  <xdr:twoCellAnchor>
    <xdr:from>
      <xdr:col>7</xdr:col>
      <xdr:colOff>133351</xdr:colOff>
      <xdr:row>47</xdr:row>
      <xdr:rowOff>200025</xdr:rowOff>
    </xdr:from>
    <xdr:to>
      <xdr:col>9</xdr:col>
      <xdr:colOff>32233</xdr:colOff>
      <xdr:row>54</xdr:row>
      <xdr:rowOff>25813</xdr:rowOff>
    </xdr:to>
    <xdr:grpSp>
      <xdr:nvGrpSpPr>
        <xdr:cNvPr id="48" name="그룹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GrpSpPr/>
      </xdr:nvGrpSpPr>
      <xdr:grpSpPr>
        <a:xfrm>
          <a:off x="6296586" y="10453407"/>
          <a:ext cx="1949559" cy="1316171"/>
          <a:chOff x="9305926" y="11563350"/>
          <a:chExt cx="1946757" cy="1296000"/>
        </a:xfrm>
      </xdr:grpSpPr>
      <xdr:pic>
        <xdr:nvPicPr>
          <xdr:cNvPr id="1031" name="Picture 7">
            <a:extLst>
              <a:ext uri="{FF2B5EF4-FFF2-40B4-BE49-F238E27FC236}">
                <a16:creationId xmlns="" xmlns:a16="http://schemas.microsoft.com/office/drawing/2014/main" id="{00000000-0008-0000-0300-000007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305926" y="11563350"/>
            <a:ext cx="1946757" cy="129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16" name="TextBox 15">
            <a:extLst>
              <a:ext uri="{FF2B5EF4-FFF2-40B4-BE49-F238E27FC236}">
                <a16:creationId xmlns=""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9458325" y="1234440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참박물관</a:t>
            </a:r>
          </a:p>
        </xdr:txBody>
      </xdr:sp>
    </xdr:grpSp>
    <xdr:clientData/>
  </xdr:twoCellAnchor>
  <xdr:twoCellAnchor>
    <xdr:from>
      <xdr:col>22</xdr:col>
      <xdr:colOff>84045</xdr:colOff>
      <xdr:row>40</xdr:row>
      <xdr:rowOff>89296</xdr:rowOff>
    </xdr:from>
    <xdr:to>
      <xdr:col>23</xdr:col>
      <xdr:colOff>944657</xdr:colOff>
      <xdr:row>46</xdr:row>
      <xdr:rowOff>114920</xdr:rowOff>
    </xdr:to>
    <xdr:grpSp>
      <xdr:nvGrpSpPr>
        <xdr:cNvPr id="27" name="그룹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GrpSpPr/>
      </xdr:nvGrpSpPr>
      <xdr:grpSpPr>
        <a:xfrm>
          <a:off x="18159133" y="8852296"/>
          <a:ext cx="1734671" cy="1303095"/>
          <a:chOff x="6361020" y="8112708"/>
          <a:chExt cx="1736912" cy="1282924"/>
        </a:xfrm>
      </xdr:grpSpPr>
      <xdr:pic>
        <xdr:nvPicPr>
          <xdr:cNvPr id="2050" name="Picture 2">
            <a:extLst>
              <a:ext uri="{FF2B5EF4-FFF2-40B4-BE49-F238E27FC236}">
                <a16:creationId xmlns="" xmlns:a16="http://schemas.microsoft.com/office/drawing/2014/main" id="{00000000-0008-0000-0300-000002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361020" y="8112708"/>
            <a:ext cx="1736912" cy="128292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20" name="TextBox 19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SpPr txBox="1"/>
        </xdr:nvSpPr>
        <xdr:spPr>
          <a:xfrm>
            <a:off x="6429376" y="8924926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후에왕조</a:t>
            </a:r>
          </a:p>
        </xdr:txBody>
      </xdr:sp>
    </xdr:grpSp>
    <xdr:clientData/>
  </xdr:twoCellAnchor>
  <xdr:twoCellAnchor>
    <xdr:from>
      <xdr:col>7</xdr:col>
      <xdr:colOff>140638</xdr:colOff>
      <xdr:row>40</xdr:row>
      <xdr:rowOff>71717</xdr:rowOff>
    </xdr:from>
    <xdr:to>
      <xdr:col>11</xdr:col>
      <xdr:colOff>619126</xdr:colOff>
      <xdr:row>46</xdr:row>
      <xdr:rowOff>198344</xdr:rowOff>
    </xdr:to>
    <xdr:grpSp>
      <xdr:nvGrpSpPr>
        <xdr:cNvPr id="30" name="그룹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GrpSpPr/>
      </xdr:nvGrpSpPr>
      <xdr:grpSpPr>
        <a:xfrm>
          <a:off x="6303873" y="8834717"/>
          <a:ext cx="3604929" cy="1404098"/>
          <a:chOff x="18219088" y="8057029"/>
          <a:chExt cx="3602688" cy="1380566"/>
        </a:xfrm>
      </xdr:grpSpPr>
      <xdr:grpSp>
        <xdr:nvGrpSpPr>
          <xdr:cNvPr id="11" name="그룹 10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GrpSpPr/>
        </xdr:nvGrpSpPr>
        <xdr:grpSpPr>
          <a:xfrm>
            <a:off x="18219088" y="8057029"/>
            <a:ext cx="3541006" cy="1380566"/>
            <a:chOff x="19722355" y="4090146"/>
            <a:chExt cx="3979715" cy="1400736"/>
          </a:xfrm>
        </xdr:grpSpPr>
        <xdr:pic>
          <xdr:nvPicPr>
            <xdr:cNvPr id="2054" name="Picture 6">
              <a:extLst>
                <a:ext uri="{FF2B5EF4-FFF2-40B4-BE49-F238E27FC236}">
                  <a16:creationId xmlns="" xmlns:a16="http://schemas.microsoft.com/office/drawing/2014/main" id="{00000000-0008-0000-0300-000006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19722355" y="4112559"/>
              <a:ext cx="2054128" cy="1378323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055" name="Picture 7">
              <a:extLst>
                <a:ext uri="{FF2B5EF4-FFF2-40B4-BE49-F238E27FC236}">
                  <a16:creationId xmlns="" xmlns:a16="http://schemas.microsoft.com/office/drawing/2014/main" id="{00000000-0008-0000-0300-000007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21820846" y="4090146"/>
              <a:ext cx="1881224" cy="1389528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sp macro="" textlink="">
        <xdr:nvSpPr>
          <xdr:cNvPr id="22" name="TextBox 21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SpPr txBox="1"/>
        </xdr:nvSpPr>
        <xdr:spPr>
          <a:xfrm>
            <a:off x="20250151" y="8943976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영흥사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SpPr txBox="1"/>
        </xdr:nvSpPr>
        <xdr:spPr>
          <a:xfrm>
            <a:off x="18402301" y="8934451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다낭 대성당</a:t>
            </a:r>
            <a:endParaRPr lang="en-US" altLang="ko-KR" sz="800"/>
          </a:p>
          <a:p>
            <a:pPr algn="ctr"/>
            <a:r>
              <a:rPr lang="ko-KR" altLang="en-US" sz="800"/>
              <a:t>주면</a:t>
            </a:r>
            <a:r>
              <a:rPr lang="en-US" altLang="ko-KR" sz="800"/>
              <a:t>: </a:t>
            </a:r>
            <a:r>
              <a:rPr lang="ko-KR" altLang="en-US" sz="800"/>
              <a:t>콩까폐</a:t>
            </a:r>
            <a:r>
              <a:rPr lang="en-US" altLang="ko-KR" sz="800"/>
              <a:t>,</a:t>
            </a:r>
            <a:r>
              <a:rPr lang="en-US" altLang="ko-KR" sz="800" baseline="0"/>
              <a:t> </a:t>
            </a:r>
            <a:r>
              <a:rPr lang="ko-KR" altLang="en-US" sz="800" baseline="0"/>
              <a:t>한시장</a:t>
            </a:r>
            <a:endParaRPr lang="ko-KR" altLang="en-US" sz="800"/>
          </a:p>
        </xdr:txBody>
      </xdr:sp>
    </xdr:grpSp>
    <xdr:clientData/>
  </xdr:twoCellAnchor>
  <xdr:twoCellAnchor>
    <xdr:from>
      <xdr:col>12</xdr:col>
      <xdr:colOff>56022</xdr:colOff>
      <xdr:row>40</xdr:row>
      <xdr:rowOff>78441</xdr:rowOff>
    </xdr:from>
    <xdr:to>
      <xdr:col>16</xdr:col>
      <xdr:colOff>662550</xdr:colOff>
      <xdr:row>47</xdr:row>
      <xdr:rowOff>25918</xdr:rowOff>
    </xdr:to>
    <xdr:grpSp>
      <xdr:nvGrpSpPr>
        <xdr:cNvPr id="29" name="그룹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GrpSpPr/>
      </xdr:nvGrpSpPr>
      <xdr:grpSpPr>
        <a:xfrm>
          <a:off x="10096493" y="8841441"/>
          <a:ext cx="3811410" cy="1437859"/>
          <a:chOff x="14076822" y="8101853"/>
          <a:chExt cx="3816453" cy="1414327"/>
        </a:xfrm>
      </xdr:grpSpPr>
      <xdr:grpSp>
        <xdr:nvGrpSpPr>
          <xdr:cNvPr id="7" name="그룹 6">
            <a:extLst>
              <a:ext uri="{FF2B5EF4-FFF2-40B4-BE49-F238E27FC236}">
                <a16:creationId xmlns="" xmlns:a16="http://schemas.microsoft.com/office/drawing/2014/main" id="{00000000-0008-0000-0300-000007000000}"/>
              </a:ext>
            </a:extLst>
          </xdr:cNvPr>
          <xdr:cNvGrpSpPr/>
        </xdr:nvGrpSpPr>
        <xdr:grpSpPr>
          <a:xfrm>
            <a:off x="14076822" y="8101853"/>
            <a:ext cx="3816453" cy="1414327"/>
            <a:chOff x="16528677" y="6219265"/>
            <a:chExt cx="3710558" cy="1437859"/>
          </a:xfrm>
        </xdr:grpSpPr>
        <xdr:pic>
          <xdr:nvPicPr>
            <xdr:cNvPr id="2052" name="Picture 4">
              <a:extLst>
                <a:ext uri="{FF2B5EF4-FFF2-40B4-BE49-F238E27FC236}">
                  <a16:creationId xmlns="" xmlns:a16="http://schemas.microsoft.com/office/drawing/2014/main" id="{00000000-0008-0000-0300-000004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/>
            <a:stretch>
              <a:fillRect/>
            </a:stretch>
          </xdr:blipFill>
          <xdr:spPr bwMode="auto">
            <a:xfrm>
              <a:off x="16528677" y="6219265"/>
              <a:ext cx="1887936" cy="1437859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053" name="Picture 5">
              <a:extLst>
                <a:ext uri="{FF2B5EF4-FFF2-40B4-BE49-F238E27FC236}">
                  <a16:creationId xmlns="" xmlns:a16="http://schemas.microsoft.com/office/drawing/2014/main" id="{00000000-0008-0000-0300-000005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/>
            <a:stretch>
              <a:fillRect/>
            </a:stretch>
          </xdr:blipFill>
          <xdr:spPr bwMode="auto">
            <a:xfrm>
              <a:off x="18444883" y="6241676"/>
              <a:ext cx="1794352" cy="1367118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sp macro="" textlink="">
        <xdr:nvSpPr>
          <xdr:cNvPr id="24" name="TextBox 23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16221076" y="8991601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바나힐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="" xmlns:a16="http://schemas.microsoft.com/office/drawing/2014/main" id="{00000000-0008-0000-0300-000019000000}"/>
              </a:ext>
            </a:extLst>
          </xdr:cNvPr>
          <xdr:cNvSpPr txBox="1"/>
        </xdr:nvSpPr>
        <xdr:spPr>
          <a:xfrm>
            <a:off x="14316076" y="9029701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바나힐 케이블카</a:t>
            </a:r>
          </a:p>
        </xdr:txBody>
      </xdr:sp>
    </xdr:grpSp>
    <xdr:clientData/>
  </xdr:twoCellAnchor>
  <xdr:twoCellAnchor>
    <xdr:from>
      <xdr:col>17</xdr:col>
      <xdr:colOff>33616</xdr:colOff>
      <xdr:row>40</xdr:row>
      <xdr:rowOff>112060</xdr:rowOff>
    </xdr:from>
    <xdr:to>
      <xdr:col>21</xdr:col>
      <xdr:colOff>649941</xdr:colOff>
      <xdr:row>46</xdr:row>
      <xdr:rowOff>152814</xdr:rowOff>
    </xdr:to>
    <xdr:grpSp>
      <xdr:nvGrpSpPr>
        <xdr:cNvPr id="28" name="그룹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GrpSpPr/>
      </xdr:nvGrpSpPr>
      <xdr:grpSpPr>
        <a:xfrm>
          <a:off x="14153028" y="8875060"/>
          <a:ext cx="3821207" cy="1318225"/>
          <a:chOff x="10092016" y="8135472"/>
          <a:chExt cx="3826250" cy="1298054"/>
        </a:xfrm>
      </xdr:grpSpPr>
      <xdr:grpSp>
        <xdr:nvGrpSpPr>
          <xdr:cNvPr id="14" name="그룹 13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GrpSpPr/>
        </xdr:nvGrpSpPr>
        <xdr:grpSpPr>
          <a:xfrm>
            <a:off x="10092016" y="8135472"/>
            <a:ext cx="3826250" cy="1298054"/>
            <a:chOff x="10096498" y="6017561"/>
            <a:chExt cx="3821208" cy="1318224"/>
          </a:xfrm>
        </xdr:grpSpPr>
        <xdr:pic>
          <xdr:nvPicPr>
            <xdr:cNvPr id="2049" name="Picture 1">
              <a:extLst>
                <a:ext uri="{FF2B5EF4-FFF2-40B4-BE49-F238E27FC236}">
                  <a16:creationId xmlns="" xmlns:a16="http://schemas.microsoft.com/office/drawing/2014/main" id="{00000000-0008-0000-0300-000001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/>
            <a:srcRect r="50440"/>
            <a:stretch>
              <a:fillRect/>
            </a:stretch>
          </xdr:blipFill>
          <xdr:spPr bwMode="auto">
            <a:xfrm>
              <a:off x="10096498" y="6017561"/>
              <a:ext cx="1893795" cy="1309538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2056" name="Picture 8">
              <a:extLst>
                <a:ext uri="{FF2B5EF4-FFF2-40B4-BE49-F238E27FC236}">
                  <a16:creationId xmlns="" xmlns:a16="http://schemas.microsoft.com/office/drawing/2014/main" id="{00000000-0008-0000-0300-00000808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2001499" y="6028764"/>
              <a:ext cx="1916207" cy="1307021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  <xdr:sp macro="" textlink="">
        <xdr:nvSpPr>
          <xdr:cNvPr id="21" name="TextBox 20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SpPr txBox="1"/>
        </xdr:nvSpPr>
        <xdr:spPr>
          <a:xfrm>
            <a:off x="10258426" y="8934451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호이안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="" xmlns:a16="http://schemas.microsoft.com/office/drawing/2014/main" id="{00000000-0008-0000-0300-00001A000000}"/>
              </a:ext>
            </a:extLst>
          </xdr:cNvPr>
          <xdr:cNvSpPr txBox="1"/>
        </xdr:nvSpPr>
        <xdr:spPr>
          <a:xfrm>
            <a:off x="12249151" y="8915401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마블마운틴</a:t>
            </a:r>
          </a:p>
        </xdr:txBody>
      </xdr:sp>
    </xdr:grpSp>
    <xdr:clientData/>
  </xdr:twoCellAnchor>
  <xdr:twoCellAnchor>
    <xdr:from>
      <xdr:col>18</xdr:col>
      <xdr:colOff>1200150</xdr:colOff>
      <xdr:row>47</xdr:row>
      <xdr:rowOff>34738</xdr:rowOff>
    </xdr:from>
    <xdr:to>
      <xdr:col>21</xdr:col>
      <xdr:colOff>693579</xdr:colOff>
      <xdr:row>53</xdr:row>
      <xdr:rowOff>73438</xdr:rowOff>
    </xdr:to>
    <xdr:grpSp>
      <xdr:nvGrpSpPr>
        <xdr:cNvPr id="41" name="그룹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GrpSpPr/>
      </xdr:nvGrpSpPr>
      <xdr:grpSpPr>
        <a:xfrm>
          <a:off x="16070356" y="10288120"/>
          <a:ext cx="1947517" cy="1316171"/>
          <a:chOff x="12553950" y="11372850"/>
          <a:chExt cx="1950879" cy="1296000"/>
        </a:xfrm>
      </xdr:grpSpPr>
      <xdr:pic>
        <xdr:nvPicPr>
          <xdr:cNvPr id="1030" name="Picture 6">
            <a:extLst>
              <a:ext uri="{FF2B5EF4-FFF2-40B4-BE49-F238E27FC236}">
                <a16:creationId xmlns="" xmlns:a16="http://schemas.microsoft.com/office/drawing/2014/main" id="{00000000-0008-0000-0300-000006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2553950" y="11372850"/>
            <a:ext cx="1950879" cy="129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1" name="TextBox 30">
            <a:extLst>
              <a:ext uri="{FF2B5EF4-FFF2-40B4-BE49-F238E27FC236}">
                <a16:creationId xmlns="" xmlns:a16="http://schemas.microsoft.com/office/drawing/2014/main" id="{00000000-0008-0000-0300-00001F000000}"/>
              </a:ext>
            </a:extLst>
          </xdr:cNvPr>
          <xdr:cNvSpPr txBox="1"/>
        </xdr:nvSpPr>
        <xdr:spPr>
          <a:xfrm>
            <a:off x="12763500" y="12144375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씨클로</a:t>
            </a:r>
          </a:p>
        </xdr:txBody>
      </xdr:sp>
    </xdr:grpSp>
    <xdr:clientData/>
  </xdr:twoCellAnchor>
  <xdr:twoCellAnchor>
    <xdr:from>
      <xdr:col>17</xdr:col>
      <xdr:colOff>28575</xdr:colOff>
      <xdr:row>47</xdr:row>
      <xdr:rowOff>34737</xdr:rowOff>
    </xdr:from>
    <xdr:to>
      <xdr:col>18</xdr:col>
      <xdr:colOff>1143000</xdr:colOff>
      <xdr:row>53</xdr:row>
      <xdr:rowOff>11648</xdr:rowOff>
    </xdr:to>
    <xdr:grpSp>
      <xdr:nvGrpSpPr>
        <xdr:cNvPr id="35" name="그룹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GrpSpPr/>
      </xdr:nvGrpSpPr>
      <xdr:grpSpPr>
        <a:xfrm>
          <a:off x="14147987" y="10288119"/>
          <a:ext cx="1865219" cy="1254382"/>
          <a:chOff x="10086975" y="9524999"/>
          <a:chExt cx="1866900" cy="1234211"/>
        </a:xfrm>
      </xdr:grpSpPr>
      <xdr:pic>
        <xdr:nvPicPr>
          <xdr:cNvPr id="1027" name="Picture 3">
            <a:extLst>
              <a:ext uri="{FF2B5EF4-FFF2-40B4-BE49-F238E27FC236}">
                <a16:creationId xmlns="" xmlns:a16="http://schemas.microsoft.com/office/drawing/2014/main" id="{00000000-0008-0000-0300-00000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10086975" y="9524999"/>
            <a:ext cx="1866900" cy="123421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3" name="TextBox 32">
            <a:extLst>
              <a:ext uri="{FF2B5EF4-FFF2-40B4-BE49-F238E27FC236}">
                <a16:creationId xmlns="" xmlns:a16="http://schemas.microsoft.com/office/drawing/2014/main" id="{00000000-0008-0000-0300-000021000000}"/>
              </a:ext>
            </a:extLst>
          </xdr:cNvPr>
          <xdr:cNvSpPr txBox="1"/>
        </xdr:nvSpPr>
        <xdr:spPr>
          <a:xfrm>
            <a:off x="10239375" y="1028700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>
                <a:solidFill>
                  <a:schemeClr val="bg1"/>
                </a:solidFill>
              </a:rPr>
              <a:t>바구니배</a:t>
            </a:r>
          </a:p>
        </xdr:txBody>
      </xdr:sp>
    </xdr:grpSp>
    <xdr:clientData/>
  </xdr:twoCellAnchor>
  <xdr:twoCellAnchor>
    <xdr:from>
      <xdr:col>18</xdr:col>
      <xdr:colOff>47626</xdr:colOff>
      <xdr:row>24</xdr:row>
      <xdr:rowOff>95250</xdr:rowOff>
    </xdr:from>
    <xdr:to>
      <xdr:col>19</xdr:col>
      <xdr:colOff>514350</xdr:colOff>
      <xdr:row>30</xdr:row>
      <xdr:rowOff>60373</xdr:rowOff>
    </xdr:to>
    <xdr:grpSp>
      <xdr:nvGrpSpPr>
        <xdr:cNvPr id="49" name="그룹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GrpSpPr/>
      </xdr:nvGrpSpPr>
      <xdr:grpSpPr>
        <a:xfrm>
          <a:off x="14917832" y="5451662"/>
          <a:ext cx="1845047" cy="1242593"/>
          <a:chOff x="14163676" y="9906000"/>
          <a:chExt cx="1847849" cy="1222423"/>
        </a:xfrm>
      </xdr:grpSpPr>
      <xdr:pic>
        <xdr:nvPicPr>
          <xdr:cNvPr id="1025" name="Picture 1">
            <a:extLst>
              <a:ext uri="{FF2B5EF4-FFF2-40B4-BE49-F238E27FC236}">
                <a16:creationId xmlns="" xmlns:a16="http://schemas.microsoft.com/office/drawing/2014/main" id="{00000000-0008-0000-0300-000001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163676" y="9906000"/>
            <a:ext cx="1847849" cy="122242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3" name="TextBox 42">
            <a:extLst>
              <a:ext uri="{FF2B5EF4-FFF2-40B4-BE49-F238E27FC236}">
                <a16:creationId xmlns="" xmlns:a16="http://schemas.microsoft.com/office/drawing/2014/main" id="{00000000-0008-0000-0300-00002B000000}"/>
              </a:ext>
            </a:extLst>
          </xdr:cNvPr>
          <xdr:cNvSpPr txBox="1"/>
        </xdr:nvSpPr>
        <xdr:spPr>
          <a:xfrm>
            <a:off x="14354175" y="1061085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미쓰리</a:t>
            </a:r>
            <a:r>
              <a:rPr lang="en-US" altLang="ko-KR" sz="800"/>
              <a:t>: </a:t>
            </a:r>
            <a:r>
              <a:rPr lang="ko-KR" altLang="en-US" sz="800"/>
              <a:t>해물</a:t>
            </a:r>
            <a:r>
              <a:rPr lang="en-US" altLang="ko-KR" sz="800"/>
              <a:t>, </a:t>
            </a:r>
            <a:r>
              <a:rPr lang="ko-KR" altLang="en-US" sz="800"/>
              <a:t>물만두</a:t>
            </a:r>
          </a:p>
        </xdr:txBody>
      </xdr:sp>
    </xdr:grpSp>
    <xdr:clientData/>
  </xdr:twoCellAnchor>
  <xdr:twoCellAnchor>
    <xdr:from>
      <xdr:col>13</xdr:col>
      <xdr:colOff>47625</xdr:colOff>
      <xdr:row>24</xdr:row>
      <xdr:rowOff>38727</xdr:rowOff>
    </xdr:from>
    <xdr:to>
      <xdr:col>14</xdr:col>
      <xdr:colOff>628650</xdr:colOff>
      <xdr:row>30</xdr:row>
      <xdr:rowOff>81000</xdr:rowOff>
    </xdr:to>
    <xdr:grpSp>
      <xdr:nvGrpSpPr>
        <xdr:cNvPr id="53" name="그룹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GrpSpPr/>
      </xdr:nvGrpSpPr>
      <xdr:grpSpPr>
        <a:xfrm>
          <a:off x="10838890" y="5395139"/>
          <a:ext cx="1959348" cy="1319743"/>
          <a:chOff x="10858500" y="5315577"/>
          <a:chExt cx="1962150" cy="1299573"/>
        </a:xfrm>
      </xdr:grpSpPr>
      <xdr:pic>
        <xdr:nvPicPr>
          <xdr:cNvPr id="4" name="Picture 1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0858500" y="5315577"/>
            <a:ext cx="1962150" cy="12995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4" name="TextBox 43">
            <a:extLst>
              <a:ext uri="{FF2B5EF4-FFF2-40B4-BE49-F238E27FC236}">
                <a16:creationId xmlns="" xmlns:a16="http://schemas.microsoft.com/office/drawing/2014/main" id="{00000000-0008-0000-0300-00002C000000}"/>
              </a:ext>
            </a:extLst>
          </xdr:cNvPr>
          <xdr:cNvSpPr txBox="1"/>
        </xdr:nvSpPr>
        <xdr:spPr>
          <a:xfrm>
            <a:off x="11087100" y="6086475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브레셔리</a:t>
            </a:r>
            <a:r>
              <a:rPr lang="en-US" altLang="ko-KR" sz="800"/>
              <a:t>: </a:t>
            </a:r>
            <a:r>
              <a:rPr lang="ko-KR" altLang="en-US" sz="800"/>
              <a:t>피자</a:t>
            </a:r>
          </a:p>
        </xdr:txBody>
      </xdr:sp>
    </xdr:grpSp>
    <xdr:clientData/>
  </xdr:twoCellAnchor>
  <xdr:twoCellAnchor>
    <xdr:from>
      <xdr:col>8</xdr:col>
      <xdr:colOff>38099</xdr:colOff>
      <xdr:row>30</xdr:row>
      <xdr:rowOff>114299</xdr:rowOff>
    </xdr:from>
    <xdr:to>
      <xdr:col>9</xdr:col>
      <xdr:colOff>618997</xdr:colOff>
      <xdr:row>36</xdr:row>
      <xdr:rowOff>200024</xdr:rowOff>
    </xdr:to>
    <xdr:grpSp>
      <xdr:nvGrpSpPr>
        <xdr:cNvPr id="52" name="그룹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GrpSpPr/>
      </xdr:nvGrpSpPr>
      <xdr:grpSpPr>
        <a:xfrm>
          <a:off x="6873687" y="6748181"/>
          <a:ext cx="1959222" cy="1363196"/>
          <a:chOff x="6296024" y="11429999"/>
          <a:chExt cx="1962023" cy="1343025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6296024" y="11429999"/>
            <a:ext cx="1962023" cy="13430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5" name="TextBox 44">
            <a:extLst>
              <a:ext uri="{FF2B5EF4-FFF2-40B4-BE49-F238E27FC236}">
                <a16:creationId xmlns="" xmlns:a16="http://schemas.microsoft.com/office/drawing/2014/main" id="{00000000-0008-0000-0300-00002D000000}"/>
              </a:ext>
            </a:extLst>
          </xdr:cNvPr>
          <xdr:cNvSpPr txBox="1"/>
        </xdr:nvSpPr>
        <xdr:spPr>
          <a:xfrm>
            <a:off x="6515100" y="1224915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다낭 브로스키친</a:t>
            </a:r>
            <a:r>
              <a:rPr lang="en-US" altLang="ko-KR" sz="800"/>
              <a:t>: </a:t>
            </a:r>
            <a:r>
              <a:rPr lang="ko-KR" altLang="en-US" sz="800"/>
              <a:t>구이집</a:t>
            </a:r>
          </a:p>
        </xdr:txBody>
      </xdr:sp>
    </xdr:grpSp>
    <xdr:clientData/>
  </xdr:twoCellAnchor>
  <xdr:twoCellAnchor>
    <xdr:from>
      <xdr:col>18</xdr:col>
      <xdr:colOff>66676</xdr:colOff>
      <xdr:row>30</xdr:row>
      <xdr:rowOff>142875</xdr:rowOff>
    </xdr:from>
    <xdr:to>
      <xdr:col>19</xdr:col>
      <xdr:colOff>573444</xdr:colOff>
      <xdr:row>36</xdr:row>
      <xdr:rowOff>145575</xdr:rowOff>
    </xdr:to>
    <xdr:grpSp>
      <xdr:nvGrpSpPr>
        <xdr:cNvPr id="51" name="그룹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GrpSpPr/>
      </xdr:nvGrpSpPr>
      <xdr:grpSpPr>
        <a:xfrm>
          <a:off x="14936882" y="6776757"/>
          <a:ext cx="1885091" cy="1280171"/>
          <a:chOff x="16106776" y="9896475"/>
          <a:chExt cx="1887893" cy="1260000"/>
        </a:xfrm>
      </xdr:grpSpPr>
      <xdr:pic>
        <xdr:nvPicPr>
          <xdr:cNvPr id="2" name="Picture 1">
            <a:extLst>
              <a:ext uri="{FF2B5EF4-FFF2-40B4-BE49-F238E27FC236}">
                <a16:creationId xmlns="" xmlns:a16="http://schemas.microsoft.com/office/drawing/2014/main" id="{00000000-0008-0000-03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16106776" y="9896475"/>
            <a:ext cx="1887893" cy="1260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6" name="TextBox 45">
            <a:extLst>
              <a:ext uri="{FF2B5EF4-FFF2-40B4-BE49-F238E27FC236}">
                <a16:creationId xmlns="" xmlns:a16="http://schemas.microsoft.com/office/drawing/2014/main" id="{00000000-0008-0000-0300-00002E000000}"/>
              </a:ext>
            </a:extLst>
          </xdr:cNvPr>
          <xdr:cNvSpPr txBox="1"/>
        </xdr:nvSpPr>
        <xdr:spPr>
          <a:xfrm>
            <a:off x="16335375" y="10668000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모닝글로리</a:t>
            </a:r>
            <a:r>
              <a:rPr lang="en-US" altLang="ko-KR" sz="800"/>
              <a:t>:</a:t>
            </a:r>
            <a:endParaRPr lang="ko-KR" altLang="en-US" sz="800"/>
          </a:p>
        </xdr:txBody>
      </xdr:sp>
    </xdr:grpSp>
    <xdr:clientData/>
  </xdr:twoCellAnchor>
  <xdr:twoCellAnchor>
    <xdr:from>
      <xdr:col>8</xdr:col>
      <xdr:colOff>28576</xdr:colOff>
      <xdr:row>24</xdr:row>
      <xdr:rowOff>9525</xdr:rowOff>
    </xdr:from>
    <xdr:to>
      <xdr:col>9</xdr:col>
      <xdr:colOff>617694</xdr:colOff>
      <xdr:row>30</xdr:row>
      <xdr:rowOff>66675</xdr:rowOff>
    </xdr:to>
    <xdr:grpSp>
      <xdr:nvGrpSpPr>
        <xdr:cNvPr id="50" name="그룹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GrpSpPr/>
      </xdr:nvGrpSpPr>
      <xdr:grpSpPr>
        <a:xfrm>
          <a:off x="6864164" y="5365937"/>
          <a:ext cx="1967442" cy="1334620"/>
          <a:chOff x="6305551" y="10020300"/>
          <a:chExt cx="1970243" cy="1314450"/>
        </a:xfrm>
      </xdr:grpSpPr>
      <xdr:pic>
        <xdr:nvPicPr>
          <xdr:cNvPr id="1026" name="Picture 2">
            <a:extLst>
              <a:ext uri="{FF2B5EF4-FFF2-40B4-BE49-F238E27FC236}">
                <a16:creationId xmlns="" xmlns:a16="http://schemas.microsoft.com/office/drawing/2014/main" id="{00000000-0008-0000-0300-00000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6305551" y="10020300"/>
            <a:ext cx="1970243" cy="13144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47" name="TextBox 46">
            <a:extLst>
              <a:ext uri="{FF2B5EF4-FFF2-40B4-BE49-F238E27FC236}">
                <a16:creationId xmlns="" xmlns:a16="http://schemas.microsoft.com/office/drawing/2014/main" id="{00000000-0008-0000-0300-00002F000000}"/>
              </a:ext>
            </a:extLst>
          </xdr:cNvPr>
          <xdr:cNvSpPr txBox="1"/>
        </xdr:nvSpPr>
        <xdr:spPr>
          <a:xfrm>
            <a:off x="6515100" y="10829925"/>
            <a:ext cx="1571625" cy="447045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미케비치</a:t>
            </a:r>
            <a:r>
              <a:rPr lang="en-US" altLang="ko-KR" sz="800"/>
              <a:t>:</a:t>
            </a:r>
            <a:r>
              <a:rPr lang="en-US" altLang="ko-KR" sz="800" baseline="0"/>
              <a:t> </a:t>
            </a:r>
            <a:r>
              <a:rPr lang="ko-KR" altLang="en-US" sz="800" baseline="0"/>
              <a:t>랑카 해산물</a:t>
            </a:r>
            <a:endParaRPr lang="ko-KR" altLang="en-US" sz="800"/>
          </a:p>
        </xdr:txBody>
      </xdr:sp>
    </xdr:grpSp>
    <xdr:clientData/>
  </xdr:twoCellAnchor>
  <xdr:twoCellAnchor>
    <xdr:from>
      <xdr:col>23</xdr:col>
      <xdr:colOff>33617</xdr:colOff>
      <xdr:row>24</xdr:row>
      <xdr:rowOff>31931</xdr:rowOff>
    </xdr:from>
    <xdr:to>
      <xdr:col>24</xdr:col>
      <xdr:colOff>515471</xdr:colOff>
      <xdr:row>30</xdr:row>
      <xdr:rowOff>13765</xdr:rowOff>
    </xdr:to>
    <xdr:grpSp>
      <xdr:nvGrpSpPr>
        <xdr:cNvPr id="55" name="그룹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GrpSpPr/>
      </xdr:nvGrpSpPr>
      <xdr:grpSpPr>
        <a:xfrm>
          <a:off x="18982764" y="5388343"/>
          <a:ext cx="1860178" cy="1259304"/>
          <a:chOff x="18993970" y="5388343"/>
          <a:chExt cx="1860177" cy="1259304"/>
        </a:xfrm>
      </xdr:grpSpPr>
      <xdr:pic>
        <xdr:nvPicPr>
          <xdr:cNvPr id="5" name="Picture 2">
            <a:extLst>
              <a:ext uri="{FF2B5EF4-FFF2-40B4-BE49-F238E27FC236}">
                <a16:creationId xmlns="" xmlns:a16="http://schemas.microsoft.com/office/drawing/2014/main" id="{00000000-0008-0000-03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18993970" y="5388343"/>
            <a:ext cx="1860177" cy="125930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54" name="TextBox 53">
            <a:extLst>
              <a:ext uri="{FF2B5EF4-FFF2-40B4-BE49-F238E27FC236}">
                <a16:creationId xmlns="" xmlns:a16="http://schemas.microsoft.com/office/drawing/2014/main" id="{00000000-0008-0000-0300-000036000000}"/>
              </a:ext>
            </a:extLst>
          </xdr:cNvPr>
          <xdr:cNvSpPr txBox="1"/>
        </xdr:nvSpPr>
        <xdr:spPr>
          <a:xfrm>
            <a:off x="19173264" y="6129617"/>
            <a:ext cx="1569242" cy="454421"/>
          </a:xfrm>
          <a:prstGeom prst="rect">
            <a:avLst/>
          </a:prstGeom>
          <a:solidFill>
            <a:schemeClr val="bg2">
              <a:lumMod val="75000"/>
              <a:alpha val="4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>
            <a:noAutofit/>
          </a:bodyPr>
          <a:lstStyle/>
          <a:p>
            <a:pPr algn="ctr"/>
            <a:r>
              <a:rPr lang="ko-KR" altLang="en-US" sz="800"/>
              <a:t>다낭 꼰시장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57151</xdr:rowOff>
    </xdr:from>
    <xdr:to>
      <xdr:col>6</xdr:col>
      <xdr:colOff>638175</xdr:colOff>
      <xdr:row>7</xdr:row>
      <xdr:rowOff>185338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600076"/>
          <a:ext cx="4752974" cy="1175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76200</xdr:colOff>
      <xdr:row>7</xdr:row>
      <xdr:rowOff>200025</xdr:rowOff>
    </xdr:from>
    <xdr:to>
      <xdr:col>16</xdr:col>
      <xdr:colOff>9525</xdr:colOff>
      <xdr:row>42</xdr:row>
      <xdr:rowOff>133350</xdr:rowOff>
    </xdr:to>
    <xdr:pic>
      <xdr:nvPicPr>
        <xdr:cNvPr id="2054" name="Picture 6">
          <a:extLst>
            <a:ext uri="{FF2B5EF4-FFF2-40B4-BE49-F238E27FC236}">
              <a16:creationId xmlns="" xmlns:a16="http://schemas.microsoft.com/office/drawing/2014/main" id="{00000000-0008-0000-04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62600" y="1790700"/>
          <a:ext cx="5419725" cy="726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200025</xdr:rowOff>
    </xdr:from>
    <xdr:to>
      <xdr:col>8</xdr:col>
      <xdr:colOff>0</xdr:colOff>
      <xdr:row>43</xdr:row>
      <xdr:rowOff>85725</xdr:rowOff>
    </xdr:to>
    <xdr:pic>
      <xdr:nvPicPr>
        <xdr:cNvPr id="2055" name="Picture 7">
          <a:extLst>
            <a:ext uri="{FF2B5EF4-FFF2-40B4-BE49-F238E27FC236}">
              <a16:creationId xmlns="" xmlns:a16="http://schemas.microsoft.com/office/drawing/2014/main" id="{00000000-0008-0000-04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790700"/>
          <a:ext cx="5486400" cy="742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zoomScale="40" zoomScaleNormal="40" workbookViewId="0">
      <selection activeCell="AF30" sqref="AF30"/>
    </sheetView>
  </sheetViews>
  <sheetFormatPr defaultRowHeight="16.5"/>
  <sheetData/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G35"/>
  <sheetViews>
    <sheetView workbookViewId="0">
      <selection activeCell="G3" sqref="G3"/>
    </sheetView>
  </sheetViews>
  <sheetFormatPr defaultColWidth="9" defaultRowHeight="16.5"/>
  <cols>
    <col min="1" max="1" width="9" style="88"/>
    <col min="2" max="2" width="18.625" style="88" bestFit="1" customWidth="1"/>
    <col min="3" max="3" width="10.875" style="88" bestFit="1" customWidth="1"/>
    <col min="4" max="16384" width="9" style="88"/>
  </cols>
  <sheetData>
    <row r="2" spans="1:7">
      <c r="C2" s="88" t="s">
        <v>16</v>
      </c>
      <c r="D2" s="88" t="s">
        <v>105</v>
      </c>
      <c r="E2" s="88" t="s">
        <v>106</v>
      </c>
      <c r="F2" s="88" t="s">
        <v>107</v>
      </c>
      <c r="G2" s="88" t="s">
        <v>108</v>
      </c>
    </row>
    <row r="3" spans="1:7">
      <c r="A3" s="88">
        <v>1</v>
      </c>
      <c r="B3" s="88" t="s">
        <v>34</v>
      </c>
      <c r="C3" s="89">
        <v>1300000</v>
      </c>
    </row>
    <row r="4" spans="1:7">
      <c r="A4" s="88">
        <v>2</v>
      </c>
      <c r="B4" s="88" t="s">
        <v>77</v>
      </c>
      <c r="D4" s="88" t="s">
        <v>15</v>
      </c>
      <c r="E4" s="88" t="s">
        <v>15</v>
      </c>
    </row>
    <row r="5" spans="1:7">
      <c r="A5" s="88">
        <v>3</v>
      </c>
      <c r="B5" s="88" t="s">
        <v>78</v>
      </c>
      <c r="D5" s="88" t="s">
        <v>15</v>
      </c>
    </row>
    <row r="6" spans="1:7">
      <c r="A6" s="88">
        <v>4</v>
      </c>
      <c r="B6" s="88" t="s">
        <v>97</v>
      </c>
      <c r="D6" s="88" t="s">
        <v>15</v>
      </c>
    </row>
    <row r="7" spans="1:7">
      <c r="A7" s="88">
        <v>5</v>
      </c>
      <c r="B7" s="88" t="s">
        <v>79</v>
      </c>
      <c r="D7" s="88" t="s">
        <v>15</v>
      </c>
    </row>
    <row r="8" spans="1:7">
      <c r="A8" s="88">
        <v>6</v>
      </c>
      <c r="B8" s="88" t="s">
        <v>12</v>
      </c>
      <c r="D8" s="88" t="s">
        <v>15</v>
      </c>
      <c r="E8" s="88" t="s">
        <v>15</v>
      </c>
      <c r="F8" s="88" t="s">
        <v>15</v>
      </c>
      <c r="G8" s="88" t="s">
        <v>15</v>
      </c>
    </row>
    <row r="9" spans="1:7">
      <c r="A9" s="88">
        <v>7</v>
      </c>
      <c r="B9" s="88" t="s">
        <v>13</v>
      </c>
      <c r="D9" s="88" t="s">
        <v>15</v>
      </c>
      <c r="E9" s="88" t="s">
        <v>15</v>
      </c>
      <c r="F9" s="88" t="s">
        <v>15</v>
      </c>
      <c r="G9" s="88" t="s">
        <v>15</v>
      </c>
    </row>
    <row r="10" spans="1:7">
      <c r="A10" s="88">
        <v>8</v>
      </c>
      <c r="B10" s="88" t="s">
        <v>81</v>
      </c>
      <c r="D10" s="88" t="s">
        <v>15</v>
      </c>
      <c r="E10" s="88" t="s">
        <v>15</v>
      </c>
      <c r="F10" s="88" t="s">
        <v>15</v>
      </c>
      <c r="G10" s="88" t="s">
        <v>15</v>
      </c>
    </row>
    <row r="11" spans="1:7">
      <c r="A11" s="88">
        <v>9</v>
      </c>
      <c r="B11" s="88" t="s">
        <v>14</v>
      </c>
      <c r="D11" s="88" t="s">
        <v>15</v>
      </c>
      <c r="E11" s="88" t="s">
        <v>15</v>
      </c>
      <c r="F11" s="88" t="s">
        <v>15</v>
      </c>
      <c r="G11" s="88" t="s">
        <v>15</v>
      </c>
    </row>
    <row r="12" spans="1:7">
      <c r="A12" s="88">
        <v>10</v>
      </c>
      <c r="B12" s="88" t="s">
        <v>80</v>
      </c>
      <c r="D12" s="88" t="s">
        <v>15</v>
      </c>
      <c r="E12" s="88" t="s">
        <v>15</v>
      </c>
      <c r="F12" s="88" t="s">
        <v>15</v>
      </c>
      <c r="G12" s="88" t="s">
        <v>15</v>
      </c>
    </row>
    <row r="13" spans="1:7">
      <c r="A13" s="88">
        <v>11</v>
      </c>
      <c r="B13" s="88" t="s">
        <v>82</v>
      </c>
      <c r="D13" s="88" t="s">
        <v>15</v>
      </c>
    </row>
    <row r="14" spans="1:7">
      <c r="A14" s="88">
        <v>12</v>
      </c>
      <c r="B14" s="88" t="s">
        <v>83</v>
      </c>
      <c r="D14" s="88" t="s">
        <v>15</v>
      </c>
      <c r="E14" s="88" t="s">
        <v>15</v>
      </c>
      <c r="F14" s="88" t="s">
        <v>15</v>
      </c>
      <c r="G14" s="88" t="s">
        <v>15</v>
      </c>
    </row>
    <row r="15" spans="1:7">
      <c r="A15" s="88">
        <v>13</v>
      </c>
      <c r="B15" s="88" t="s">
        <v>32</v>
      </c>
      <c r="E15" s="88" t="s">
        <v>15</v>
      </c>
      <c r="F15" s="88" t="s">
        <v>15</v>
      </c>
      <c r="G15" s="88" t="s">
        <v>15</v>
      </c>
    </row>
    <row r="16" spans="1:7">
      <c r="A16" s="88">
        <v>14</v>
      </c>
      <c r="B16" s="88" t="s">
        <v>84</v>
      </c>
      <c r="D16" s="88" t="s">
        <v>15</v>
      </c>
    </row>
    <row r="17" spans="1:7">
      <c r="A17" s="88">
        <v>15</v>
      </c>
      <c r="B17" s="88" t="s">
        <v>85</v>
      </c>
      <c r="D17" s="88" t="s">
        <v>15</v>
      </c>
      <c r="E17" s="88" t="s">
        <v>15</v>
      </c>
      <c r="F17" s="88" t="s">
        <v>15</v>
      </c>
      <c r="G17" s="88" t="s">
        <v>15</v>
      </c>
    </row>
    <row r="18" spans="1:7">
      <c r="A18" s="88">
        <v>16</v>
      </c>
      <c r="B18" s="88" t="s">
        <v>95</v>
      </c>
      <c r="D18" s="88" t="s">
        <v>15</v>
      </c>
    </row>
    <row r="19" spans="1:7">
      <c r="A19" s="88">
        <v>17</v>
      </c>
      <c r="B19" s="88" t="s">
        <v>98</v>
      </c>
      <c r="D19" s="88" t="s">
        <v>15</v>
      </c>
      <c r="E19" s="88" t="s">
        <v>15</v>
      </c>
      <c r="F19" s="88" t="s">
        <v>15</v>
      </c>
      <c r="G19" s="88" t="s">
        <v>15</v>
      </c>
    </row>
    <row r="26" spans="1:7">
      <c r="A26" s="88" t="s">
        <v>94</v>
      </c>
      <c r="B26" s="88" t="s">
        <v>86</v>
      </c>
    </row>
    <row r="27" spans="1:7">
      <c r="B27" s="88" t="s">
        <v>87</v>
      </c>
    </row>
    <row r="28" spans="1:7">
      <c r="B28" s="88" t="s">
        <v>88</v>
      </c>
    </row>
    <row r="29" spans="1:7">
      <c r="B29" s="88" t="s">
        <v>76</v>
      </c>
    </row>
    <row r="30" spans="1:7">
      <c r="B30" s="88" t="s">
        <v>96</v>
      </c>
    </row>
    <row r="31" spans="1:7">
      <c r="B31" s="88" t="s">
        <v>89</v>
      </c>
    </row>
    <row r="32" spans="1:7">
      <c r="B32" s="88" t="s">
        <v>90</v>
      </c>
    </row>
    <row r="33" spans="2:2">
      <c r="B33" s="88" t="s">
        <v>91</v>
      </c>
    </row>
    <row r="34" spans="2:2">
      <c r="B34" s="88" t="s">
        <v>92</v>
      </c>
    </row>
    <row r="35" spans="2:2">
      <c r="B35" s="88" t="s">
        <v>93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N2:N4"/>
  <sheetViews>
    <sheetView topLeftCell="A53" workbookViewId="0">
      <selection activeCell="N69" sqref="N69"/>
    </sheetView>
  </sheetViews>
  <sheetFormatPr defaultRowHeight="16.5"/>
  <cols>
    <col min="14" max="14" width="25" bestFit="1" customWidth="1"/>
  </cols>
  <sheetData>
    <row r="2" spans="14:14">
      <c r="N2" s="1" t="s">
        <v>17</v>
      </c>
    </row>
    <row r="3" spans="14:14">
      <c r="N3" s="1" t="s">
        <v>18</v>
      </c>
    </row>
    <row r="4" spans="14:14">
      <c r="N4" s="32" t="s">
        <v>19</v>
      </c>
    </row>
  </sheetData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3"/>
  <sheetViews>
    <sheetView topLeftCell="C1" zoomScale="85" zoomScaleNormal="85" workbookViewId="0">
      <selection activeCell="S10" sqref="S10"/>
    </sheetView>
  </sheetViews>
  <sheetFormatPr defaultColWidth="9" defaultRowHeight="16.5"/>
  <cols>
    <col min="1" max="1" width="13.125" style="35" customWidth="1"/>
    <col min="2" max="2" width="11.5" style="1" bestFit="1" customWidth="1"/>
    <col min="3" max="3" width="11.5" style="1" customWidth="1"/>
    <col min="4" max="4" width="19.25" style="1" bestFit="1" customWidth="1"/>
    <col min="5" max="5" width="9.875" style="1" bestFit="1" customWidth="1"/>
    <col min="6" max="6" width="4.25" style="1" bestFit="1" customWidth="1"/>
    <col min="7" max="7" width="11.5" style="1" bestFit="1" customWidth="1"/>
    <col min="8" max="8" width="8.75" style="1" bestFit="1" customWidth="1"/>
    <col min="9" max="9" width="18.125" style="1" customWidth="1"/>
    <col min="10" max="10" width="9.875" style="1" bestFit="1" customWidth="1"/>
    <col min="11" max="11" width="4.25" style="1" bestFit="1" customWidth="1"/>
    <col min="12" max="12" width="9.875" style="1" bestFit="1" customWidth="1"/>
    <col min="13" max="13" width="9.875" style="1" customWidth="1"/>
    <col min="14" max="14" width="18.125" style="1" customWidth="1"/>
    <col min="15" max="15" width="9.875" style="1" bestFit="1" customWidth="1"/>
    <col min="16" max="16" width="4.25" style="1" bestFit="1" customWidth="1"/>
    <col min="17" max="17" width="11.5" style="1" bestFit="1" customWidth="1"/>
    <col min="18" max="18" width="9.875" style="1" customWidth="1"/>
    <col min="19" max="19" width="18.125" style="1" customWidth="1"/>
    <col min="20" max="20" width="9.875" style="1" bestFit="1" customWidth="1"/>
    <col min="21" max="21" width="4.25" style="1" bestFit="1" customWidth="1"/>
    <col min="22" max="22" width="9.875" style="1" bestFit="1" customWidth="1"/>
    <col min="23" max="23" width="11.5" style="1" customWidth="1"/>
    <col min="24" max="24" width="18.125" style="1" customWidth="1"/>
    <col min="25" max="25" width="8.75" style="1" bestFit="1" customWidth="1"/>
    <col min="26" max="26" width="4.25" style="1" bestFit="1" customWidth="1"/>
    <col min="27" max="27" width="9.875" style="1" bestFit="1" customWidth="1"/>
    <col min="28" max="28" width="9.875" style="1" customWidth="1"/>
    <col min="29" max="29" width="18.125" style="1" customWidth="1"/>
    <col min="30" max="30" width="3.5" style="1" bestFit="1" customWidth="1"/>
    <col min="31" max="31" width="8.75" style="1" bestFit="1" customWidth="1"/>
    <col min="32" max="32" width="11.5" style="1" bestFit="1" customWidth="1"/>
    <col min="33" max="16384" width="9" style="1"/>
  </cols>
  <sheetData>
    <row r="1" spans="1:32" ht="16.5" customHeight="1">
      <c r="A1" s="94" t="s">
        <v>36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R1" s="67"/>
      <c r="S1" s="67"/>
      <c r="T1" s="67"/>
    </row>
    <row r="2" spans="1:32" ht="16.5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R2" s="67"/>
      <c r="S2" s="67"/>
      <c r="T2" s="67"/>
    </row>
    <row r="3" spans="1:32" ht="16.5" customHeight="1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R3" s="68"/>
      <c r="S3" s="68"/>
      <c r="T3" s="68"/>
    </row>
    <row r="4" spans="1:32" ht="26.25" customHeight="1">
      <c r="A4" s="69" t="s">
        <v>37</v>
      </c>
      <c r="B4" s="69"/>
      <c r="C4" s="64">
        <v>43127</v>
      </c>
      <c r="D4" s="65"/>
      <c r="E4" s="65"/>
      <c r="F4" s="65"/>
      <c r="G4" s="66"/>
      <c r="H4" s="91">
        <v>43128</v>
      </c>
      <c r="I4" s="92"/>
      <c r="J4" s="92"/>
      <c r="K4" s="92"/>
      <c r="L4" s="93"/>
      <c r="M4" s="91">
        <v>43129</v>
      </c>
      <c r="N4" s="92"/>
      <c r="O4" s="92"/>
      <c r="P4" s="92"/>
      <c r="Q4" s="93"/>
      <c r="R4" s="91">
        <v>43130</v>
      </c>
      <c r="S4" s="92"/>
      <c r="T4" s="92"/>
      <c r="U4" s="92"/>
      <c r="V4" s="93"/>
      <c r="W4" s="91">
        <v>43131</v>
      </c>
      <c r="X4" s="92"/>
      <c r="Y4" s="92"/>
      <c r="Z4" s="92"/>
      <c r="AA4" s="93"/>
      <c r="AB4" s="91">
        <v>43132</v>
      </c>
      <c r="AC4" s="92"/>
      <c r="AD4" s="92"/>
      <c r="AE4" s="92"/>
      <c r="AF4" s="57" t="s">
        <v>38</v>
      </c>
    </row>
    <row r="5" spans="1:32" s="35" customFormat="1" ht="26.25" customHeight="1">
      <c r="A5" s="58" t="s">
        <v>39</v>
      </c>
      <c r="B5" s="69" t="s">
        <v>40</v>
      </c>
      <c r="C5" s="69" t="s">
        <v>41</v>
      </c>
      <c r="D5" s="59" t="s">
        <v>42</v>
      </c>
      <c r="E5" s="69" t="s">
        <v>40</v>
      </c>
      <c r="F5" s="69" t="s">
        <v>43</v>
      </c>
      <c r="G5" s="69" t="s">
        <v>44</v>
      </c>
      <c r="H5" s="69" t="s">
        <v>41</v>
      </c>
      <c r="I5" s="59" t="s">
        <v>42</v>
      </c>
      <c r="J5" s="69" t="s">
        <v>40</v>
      </c>
      <c r="K5" s="69" t="s">
        <v>43</v>
      </c>
      <c r="L5" s="58" t="s">
        <v>44</v>
      </c>
      <c r="M5" s="57" t="s">
        <v>41</v>
      </c>
      <c r="N5" s="59" t="s">
        <v>42</v>
      </c>
      <c r="O5" s="57" t="s">
        <v>40</v>
      </c>
      <c r="P5" s="57" t="s">
        <v>43</v>
      </c>
      <c r="Q5" s="58" t="s">
        <v>44</v>
      </c>
      <c r="R5" s="69" t="s">
        <v>41</v>
      </c>
      <c r="S5" s="59" t="s">
        <v>42</v>
      </c>
      <c r="T5" s="69" t="s">
        <v>40</v>
      </c>
      <c r="U5" s="69" t="s">
        <v>43</v>
      </c>
      <c r="V5" s="58" t="s">
        <v>44</v>
      </c>
      <c r="W5" s="57" t="s">
        <v>41</v>
      </c>
      <c r="X5" s="59" t="s">
        <v>42</v>
      </c>
      <c r="Y5" s="57" t="s">
        <v>40</v>
      </c>
      <c r="Z5" s="57" t="s">
        <v>43</v>
      </c>
      <c r="AA5" s="57" t="s">
        <v>44</v>
      </c>
      <c r="AB5" s="57" t="s">
        <v>41</v>
      </c>
      <c r="AC5" s="57" t="s">
        <v>42</v>
      </c>
      <c r="AD5" s="57" t="s">
        <v>43</v>
      </c>
      <c r="AE5" s="57" t="s">
        <v>40</v>
      </c>
      <c r="AF5" s="57" t="s">
        <v>45</v>
      </c>
    </row>
    <row r="6" spans="1:32">
      <c r="A6" s="51"/>
      <c r="B6" s="3"/>
      <c r="C6" s="37">
        <v>0.5625</v>
      </c>
      <c r="D6" s="20" t="s">
        <v>0</v>
      </c>
      <c r="E6" s="7">
        <v>5000</v>
      </c>
      <c r="F6" s="7">
        <v>4</v>
      </c>
      <c r="G6" s="22">
        <f t="shared" ref="G6:G13" si="0">IF(E6="",0,E6*2*10)</f>
        <v>100000</v>
      </c>
      <c r="H6" s="38">
        <v>3.3541666666666665</v>
      </c>
      <c r="I6" s="31" t="s">
        <v>31</v>
      </c>
      <c r="J6" s="16">
        <v>0</v>
      </c>
      <c r="K6" s="16">
        <v>4</v>
      </c>
      <c r="L6" s="48">
        <f t="shared" ref="L6:L8" si="1">IF(J6="",0,J6*2*10)</f>
        <v>0</v>
      </c>
      <c r="M6" s="38">
        <v>3.3541666666666665</v>
      </c>
      <c r="N6" s="31" t="s">
        <v>31</v>
      </c>
      <c r="O6" s="16">
        <v>0</v>
      </c>
      <c r="P6" s="16"/>
      <c r="Q6" s="47">
        <f t="shared" ref="Q6:Q37" si="2">IF(O6="",0,O6*2*10)</f>
        <v>0</v>
      </c>
      <c r="R6" s="38">
        <v>3.3541666666666665</v>
      </c>
      <c r="S6" s="31" t="s">
        <v>31</v>
      </c>
      <c r="T6" s="16">
        <v>0</v>
      </c>
      <c r="U6" s="16">
        <v>4</v>
      </c>
      <c r="V6" s="47">
        <f t="shared" ref="V6" si="3">IF(T6="",0,T6*2*10)</f>
        <v>0</v>
      </c>
      <c r="W6" s="38">
        <v>3.3541666666666665</v>
      </c>
      <c r="X6" s="31" t="s">
        <v>31</v>
      </c>
      <c r="Y6" s="16">
        <v>0</v>
      </c>
      <c r="Z6" s="16">
        <v>4</v>
      </c>
      <c r="AA6" s="47">
        <f t="shared" ref="AA6" si="4">IF(Y6="",0,Y6*2*10)</f>
        <v>0</v>
      </c>
      <c r="AB6" s="45"/>
      <c r="AC6" s="6"/>
      <c r="AD6" s="6"/>
      <c r="AE6" s="26"/>
      <c r="AF6" s="51"/>
    </row>
    <row r="7" spans="1:32">
      <c r="A7" s="52"/>
      <c r="B7" s="2"/>
      <c r="C7" s="36">
        <v>0.58333333333333337</v>
      </c>
      <c r="D7" s="21" t="s">
        <v>26</v>
      </c>
      <c r="E7" s="10">
        <v>76300</v>
      </c>
      <c r="F7" s="10">
        <v>4</v>
      </c>
      <c r="G7" s="22">
        <f t="shared" si="0"/>
        <v>1526000</v>
      </c>
      <c r="H7" s="72">
        <v>1</v>
      </c>
      <c r="I7" s="21"/>
      <c r="J7" s="10">
        <v>0</v>
      </c>
      <c r="K7" s="10"/>
      <c r="L7" s="48">
        <f t="shared" si="1"/>
        <v>0</v>
      </c>
      <c r="M7" s="43">
        <v>1</v>
      </c>
      <c r="N7" s="87" t="s">
        <v>74</v>
      </c>
      <c r="O7" s="10">
        <v>25000</v>
      </c>
      <c r="P7" s="10">
        <v>4</v>
      </c>
      <c r="Q7" s="48">
        <f t="shared" ref="Q7:Q8" si="5">IF(O7="",0,O7*2*10)</f>
        <v>500000</v>
      </c>
      <c r="R7" s="43">
        <v>2</v>
      </c>
      <c r="S7" s="87" t="s">
        <v>71</v>
      </c>
      <c r="T7" s="10">
        <v>5700</v>
      </c>
      <c r="U7" s="10"/>
      <c r="V7" s="48">
        <f t="shared" ref="V7:V9" si="6">IF(T7="",0,T7*2*10)</f>
        <v>114000</v>
      </c>
      <c r="W7" s="43"/>
      <c r="X7" s="9" t="s">
        <v>58</v>
      </c>
      <c r="Y7" s="10"/>
      <c r="Z7" s="10"/>
      <c r="AA7" s="48">
        <f t="shared" ref="AA7:AA37" si="7">IF(Y7="",0,Y7*2*10)</f>
        <v>0</v>
      </c>
      <c r="AB7" s="43"/>
      <c r="AC7" s="11"/>
      <c r="AD7" s="11"/>
      <c r="AE7" s="22"/>
      <c r="AF7" s="52"/>
    </row>
    <row r="8" spans="1:32">
      <c r="A8" s="52"/>
      <c r="B8" s="2"/>
      <c r="C8" s="36">
        <v>0.86458333333333337</v>
      </c>
      <c r="D8" s="23" t="s">
        <v>29</v>
      </c>
      <c r="E8" s="11"/>
      <c r="F8" s="11"/>
      <c r="G8" s="22">
        <f t="shared" si="0"/>
        <v>0</v>
      </c>
      <c r="H8" s="72">
        <v>2</v>
      </c>
      <c r="I8" s="86" t="s">
        <v>101</v>
      </c>
      <c r="J8" s="10">
        <v>3500</v>
      </c>
      <c r="K8" s="10"/>
      <c r="L8" s="48">
        <f t="shared" si="1"/>
        <v>70000</v>
      </c>
      <c r="M8" s="43">
        <v>6</v>
      </c>
      <c r="N8" s="30" t="s">
        <v>11</v>
      </c>
      <c r="O8" s="10">
        <f>35000*4</f>
        <v>140000</v>
      </c>
      <c r="P8" s="10"/>
      <c r="Q8" s="48">
        <f t="shared" si="5"/>
        <v>2800000</v>
      </c>
      <c r="R8" s="43"/>
      <c r="S8" s="9" t="s">
        <v>21</v>
      </c>
      <c r="T8" s="10">
        <f>2000*4</f>
        <v>8000</v>
      </c>
      <c r="U8" s="10">
        <v>4</v>
      </c>
      <c r="V8" s="48">
        <f t="shared" si="6"/>
        <v>160000</v>
      </c>
      <c r="W8" s="43"/>
      <c r="X8" s="30" t="s">
        <v>59</v>
      </c>
      <c r="Z8" s="10"/>
      <c r="AA8" s="48">
        <f t="shared" si="7"/>
        <v>0</v>
      </c>
      <c r="AB8" s="43"/>
      <c r="AC8" s="11"/>
      <c r="AD8" s="11"/>
      <c r="AE8" s="22"/>
      <c r="AF8" s="52"/>
    </row>
    <row r="9" spans="1:32">
      <c r="A9" s="52"/>
      <c r="B9" s="2"/>
      <c r="C9" s="36">
        <v>0.98958333333333337</v>
      </c>
      <c r="D9" s="23" t="s">
        <v>30</v>
      </c>
      <c r="E9" s="10"/>
      <c r="F9" s="10"/>
      <c r="G9" s="22">
        <f t="shared" si="0"/>
        <v>0</v>
      </c>
      <c r="H9" s="72"/>
      <c r="I9" s="21" t="s">
        <v>10</v>
      </c>
      <c r="J9" s="10"/>
      <c r="K9" s="10"/>
      <c r="L9" s="48">
        <f t="shared" ref="L9:L13" si="8">IF(J9="",0,J9*2*10)</f>
        <v>0</v>
      </c>
      <c r="M9" s="43"/>
      <c r="N9" s="87" t="s">
        <v>75</v>
      </c>
      <c r="O9" s="10">
        <v>25000</v>
      </c>
      <c r="P9" s="10"/>
      <c r="Q9" s="48">
        <f t="shared" si="2"/>
        <v>500000</v>
      </c>
      <c r="R9" s="43"/>
      <c r="S9" s="30" t="s">
        <v>109</v>
      </c>
      <c r="T9" s="10">
        <f>1500*4</f>
        <v>6000</v>
      </c>
      <c r="U9" s="10">
        <v>4</v>
      </c>
      <c r="V9" s="48">
        <f t="shared" si="6"/>
        <v>120000</v>
      </c>
      <c r="W9" s="43"/>
      <c r="X9" s="30" t="s">
        <v>104</v>
      </c>
      <c r="Y9" s="10">
        <f>1500*4</f>
        <v>6000</v>
      </c>
      <c r="Z9" s="10"/>
      <c r="AA9" s="48">
        <f t="shared" si="7"/>
        <v>120000</v>
      </c>
      <c r="AB9" s="43"/>
      <c r="AC9" s="9"/>
      <c r="AD9" s="9"/>
      <c r="AE9" s="22"/>
      <c r="AF9" s="52"/>
    </row>
    <row r="10" spans="1:32">
      <c r="A10" s="52"/>
      <c r="B10" s="2"/>
      <c r="C10" s="24"/>
      <c r="D10" s="76" t="s">
        <v>20</v>
      </c>
      <c r="E10" s="10">
        <v>6000</v>
      </c>
      <c r="F10" s="10">
        <v>1</v>
      </c>
      <c r="G10" s="22">
        <f t="shared" si="0"/>
        <v>120000</v>
      </c>
      <c r="H10" s="72">
        <v>1</v>
      </c>
      <c r="I10" s="86" t="s">
        <v>66</v>
      </c>
      <c r="J10" s="10">
        <v>4500</v>
      </c>
      <c r="K10" s="10"/>
      <c r="L10" s="48">
        <f t="shared" si="8"/>
        <v>90000</v>
      </c>
      <c r="M10" s="43"/>
      <c r="N10" s="71"/>
      <c r="O10" s="10"/>
      <c r="P10" s="10"/>
      <c r="Q10" s="48">
        <f t="shared" si="2"/>
        <v>0</v>
      </c>
      <c r="R10" s="43">
        <v>3</v>
      </c>
      <c r="S10" s="87" t="s">
        <v>73</v>
      </c>
      <c r="T10" s="10">
        <v>15000</v>
      </c>
      <c r="U10" s="10"/>
      <c r="V10" s="48">
        <f>IF(T10="",0,T10*2*10)</f>
        <v>300000</v>
      </c>
      <c r="W10" s="43"/>
      <c r="X10" s="73"/>
      <c r="Y10" s="10"/>
      <c r="Z10" s="10"/>
      <c r="AA10" s="48">
        <f t="shared" si="7"/>
        <v>0</v>
      </c>
      <c r="AB10" s="43"/>
      <c r="AC10" s="9"/>
      <c r="AD10" s="9"/>
      <c r="AE10" s="22"/>
      <c r="AF10" s="52"/>
    </row>
    <row r="11" spans="1:32">
      <c r="A11" s="52"/>
      <c r="B11" s="2"/>
      <c r="C11" s="24"/>
      <c r="D11" s="21" t="s">
        <v>102</v>
      </c>
      <c r="E11" s="10"/>
      <c r="F11" s="10"/>
      <c r="G11" s="22">
        <f t="shared" si="0"/>
        <v>0</v>
      </c>
      <c r="H11" s="72">
        <v>1</v>
      </c>
      <c r="I11" s="70" t="s">
        <v>49</v>
      </c>
      <c r="J11" s="10"/>
      <c r="K11" s="10"/>
      <c r="L11" s="48">
        <f t="shared" si="8"/>
        <v>0</v>
      </c>
      <c r="M11" s="43">
        <v>2</v>
      </c>
      <c r="N11" s="9"/>
      <c r="O11" s="10"/>
      <c r="P11" s="10"/>
      <c r="Q11" s="48">
        <f t="shared" si="2"/>
        <v>0</v>
      </c>
      <c r="R11" s="43"/>
      <c r="S11" s="9" t="s">
        <v>24</v>
      </c>
      <c r="T11" s="10">
        <f>6000*4</f>
        <v>24000</v>
      </c>
      <c r="U11" s="10"/>
      <c r="V11" s="48">
        <f>IF(T11="",0,T11*2*10)</f>
        <v>480000</v>
      </c>
      <c r="W11" s="43">
        <v>2</v>
      </c>
      <c r="X11" s="73" t="s">
        <v>51</v>
      </c>
      <c r="Y11" s="10"/>
      <c r="Z11" s="10">
        <v>4</v>
      </c>
      <c r="AA11" s="48">
        <f t="shared" si="7"/>
        <v>0</v>
      </c>
      <c r="AB11" s="43"/>
      <c r="AC11" s="11"/>
      <c r="AD11" s="11"/>
      <c r="AE11" s="22"/>
      <c r="AF11" s="52"/>
    </row>
    <row r="12" spans="1:32">
      <c r="A12" s="52"/>
      <c r="B12" s="2"/>
      <c r="C12" s="24"/>
      <c r="D12" s="24"/>
      <c r="E12" s="10"/>
      <c r="F12" s="10"/>
      <c r="G12" s="22">
        <f t="shared" si="0"/>
        <v>0</v>
      </c>
      <c r="H12" s="72">
        <v>1</v>
      </c>
      <c r="I12" s="86" t="s">
        <v>99</v>
      </c>
      <c r="J12" s="1">
        <v>3500</v>
      </c>
      <c r="K12" s="10"/>
      <c r="L12" s="48">
        <f t="shared" si="8"/>
        <v>70000</v>
      </c>
      <c r="M12" s="43">
        <v>2</v>
      </c>
      <c r="N12" s="73" t="s">
        <v>51</v>
      </c>
      <c r="O12" s="10"/>
      <c r="P12" s="10"/>
      <c r="Q12" s="48">
        <f t="shared" si="2"/>
        <v>0</v>
      </c>
      <c r="R12" s="43">
        <v>1</v>
      </c>
      <c r="S12" s="70" t="s">
        <v>7</v>
      </c>
      <c r="U12" s="10"/>
      <c r="V12" s="48">
        <f>IF(T13="",0,T13*2*10)</f>
        <v>0</v>
      </c>
      <c r="W12" s="43"/>
      <c r="X12" s="73" t="s">
        <v>60</v>
      </c>
      <c r="Y12" s="10">
        <f>1000*4</f>
        <v>4000</v>
      </c>
      <c r="Z12" s="90"/>
      <c r="AA12" s="48">
        <f t="shared" si="7"/>
        <v>80000</v>
      </c>
      <c r="AB12" s="43"/>
      <c r="AC12" s="11"/>
      <c r="AD12" s="11"/>
      <c r="AE12" s="22"/>
      <c r="AF12" s="52"/>
    </row>
    <row r="13" spans="1:32">
      <c r="A13" s="53" t="s">
        <v>61</v>
      </c>
      <c r="B13" s="39">
        <f>5000*10</f>
        <v>50000</v>
      </c>
      <c r="C13" s="24"/>
      <c r="D13" s="24"/>
      <c r="E13" s="10"/>
      <c r="F13" s="10"/>
      <c r="G13" s="22">
        <f t="shared" si="0"/>
        <v>0</v>
      </c>
      <c r="H13" s="72">
        <v>1</v>
      </c>
      <c r="I13" s="9" t="s">
        <v>9</v>
      </c>
      <c r="J13" s="10"/>
      <c r="K13" s="10">
        <v>3</v>
      </c>
      <c r="L13" s="48">
        <f t="shared" si="8"/>
        <v>0</v>
      </c>
      <c r="M13" s="43"/>
      <c r="N13" s="11"/>
      <c r="O13" s="10"/>
      <c r="P13" s="10"/>
      <c r="Q13" s="48">
        <f t="shared" si="2"/>
        <v>0</v>
      </c>
      <c r="R13" s="43"/>
      <c r="S13" s="9"/>
      <c r="T13" s="10"/>
      <c r="U13" s="10"/>
      <c r="V13" s="48">
        <f>IF(T17="",0,T17*2*10)</f>
        <v>2560000</v>
      </c>
      <c r="W13" s="44">
        <v>0.72916666666666663</v>
      </c>
      <c r="X13" s="9" t="s">
        <v>53</v>
      </c>
      <c r="Y13" s="10">
        <f>(20000*2)+(14000*2)</f>
        <v>68000</v>
      </c>
      <c r="Z13" s="90"/>
      <c r="AA13" s="48">
        <f t="shared" si="7"/>
        <v>1360000</v>
      </c>
      <c r="AB13" s="43"/>
      <c r="AC13" s="11"/>
      <c r="AD13" s="11"/>
      <c r="AE13" s="22"/>
      <c r="AF13" s="52"/>
    </row>
    <row r="14" spans="1:32">
      <c r="A14" s="53" t="s">
        <v>62</v>
      </c>
      <c r="B14" s="39">
        <f>5000*4</f>
        <v>20000</v>
      </c>
      <c r="C14" s="24"/>
      <c r="D14" s="24"/>
      <c r="E14" s="10"/>
      <c r="F14" s="10"/>
      <c r="G14" s="22"/>
      <c r="H14" s="72">
        <v>1</v>
      </c>
      <c r="I14" s="30" t="s">
        <v>46</v>
      </c>
      <c r="J14" s="10">
        <f>2000*4</f>
        <v>8000</v>
      </c>
      <c r="K14" s="10"/>
      <c r="L14" s="48">
        <f t="shared" ref="L14" si="9">IF(Y15="",0,Y15*2*10)</f>
        <v>0</v>
      </c>
      <c r="M14" s="43"/>
      <c r="N14" s="11"/>
      <c r="O14" s="10"/>
      <c r="P14" s="10"/>
      <c r="Q14" s="48"/>
      <c r="R14" s="43"/>
      <c r="S14" s="9"/>
      <c r="T14" s="10"/>
      <c r="U14" s="10"/>
      <c r="V14" s="48"/>
      <c r="W14" s="44"/>
      <c r="X14" s="9"/>
      <c r="Y14" s="10"/>
      <c r="Z14" s="10"/>
      <c r="AA14" s="48">
        <f t="shared" si="7"/>
        <v>0</v>
      </c>
      <c r="AB14" s="43"/>
      <c r="AC14" s="11"/>
      <c r="AD14" s="11"/>
      <c r="AE14" s="22"/>
      <c r="AF14" s="52"/>
    </row>
    <row r="15" spans="1:32">
      <c r="A15" s="53"/>
      <c r="B15" s="39"/>
      <c r="C15" s="24"/>
      <c r="D15" s="24"/>
      <c r="E15" s="10"/>
      <c r="F15" s="10"/>
      <c r="G15" s="22"/>
      <c r="H15" s="72"/>
      <c r="I15" s="30" t="s">
        <v>50</v>
      </c>
      <c r="J15" s="10"/>
      <c r="K15" s="10"/>
      <c r="L15" s="48">
        <f>IF(Y23="",0,Y23*2*10)</f>
        <v>800000</v>
      </c>
      <c r="M15" s="43"/>
      <c r="N15" s="11"/>
      <c r="O15" s="10"/>
      <c r="P15" s="10"/>
      <c r="Q15" s="48"/>
      <c r="R15" s="43"/>
      <c r="S15" s="9"/>
      <c r="T15" s="10"/>
      <c r="U15" s="10"/>
      <c r="V15" s="48"/>
      <c r="W15" s="44"/>
      <c r="X15" s="70"/>
      <c r="Y15" s="10"/>
      <c r="Z15" s="10"/>
      <c r="AA15" s="48">
        <f t="shared" si="7"/>
        <v>0</v>
      </c>
      <c r="AB15" s="43"/>
      <c r="AC15" s="11"/>
      <c r="AD15" s="11"/>
      <c r="AE15" s="22"/>
      <c r="AF15" s="52"/>
    </row>
    <row r="16" spans="1:32">
      <c r="A16" s="53"/>
      <c r="B16" s="39"/>
      <c r="C16" s="24"/>
      <c r="D16" s="24"/>
      <c r="E16" s="10"/>
      <c r="F16" s="10"/>
      <c r="G16" s="22"/>
      <c r="H16" s="72"/>
      <c r="I16" s="86" t="s">
        <v>100</v>
      </c>
      <c r="J16" s="10">
        <v>2000</v>
      </c>
      <c r="K16" s="10"/>
      <c r="L16" s="48"/>
      <c r="M16" s="43"/>
      <c r="N16" s="11"/>
      <c r="O16" s="10"/>
      <c r="P16" s="10"/>
      <c r="Q16" s="48"/>
      <c r="R16" s="43">
        <v>1</v>
      </c>
      <c r="S16" s="9" t="s">
        <v>22</v>
      </c>
      <c r="T16" s="10">
        <f>10000*4</f>
        <v>40000</v>
      </c>
      <c r="U16" s="10"/>
      <c r="V16" s="48">
        <f t="shared" ref="V16:V17" si="10">IF(T16="",0,T16*2*10)</f>
        <v>800000</v>
      </c>
      <c r="W16" s="44"/>
      <c r="X16" s="87" t="s">
        <v>8</v>
      </c>
      <c r="Y16" s="10">
        <v>7500</v>
      </c>
      <c r="Z16" s="10">
        <v>4</v>
      </c>
      <c r="AA16" s="48"/>
      <c r="AB16" s="43"/>
      <c r="AC16" s="11"/>
      <c r="AD16" s="11"/>
      <c r="AE16" s="22"/>
      <c r="AF16" s="52"/>
    </row>
    <row r="17" spans="1:32">
      <c r="A17" s="53"/>
      <c r="B17" s="39"/>
      <c r="C17" s="24"/>
      <c r="D17" s="24"/>
      <c r="E17" s="10"/>
      <c r="F17" s="10"/>
      <c r="G17" s="22"/>
      <c r="H17" s="72"/>
      <c r="I17" s="9" t="s">
        <v>48</v>
      </c>
      <c r="J17" s="10"/>
      <c r="K17" s="10"/>
      <c r="L17" s="48">
        <f t="shared" ref="L17:L20" si="11">IF(J17="",0,J17*2*10)</f>
        <v>0</v>
      </c>
      <c r="M17" s="43"/>
      <c r="N17" s="11"/>
      <c r="O17" s="10"/>
      <c r="P17" s="10"/>
      <c r="Q17" s="48"/>
      <c r="R17" s="43">
        <v>1</v>
      </c>
      <c r="S17" s="30" t="s">
        <v>23</v>
      </c>
      <c r="T17" s="10">
        <f>32000*4</f>
        <v>128000</v>
      </c>
      <c r="U17" s="10"/>
      <c r="V17" s="48">
        <f t="shared" si="10"/>
        <v>2560000</v>
      </c>
      <c r="W17" s="44"/>
      <c r="X17" s="9"/>
      <c r="Y17" s="10"/>
      <c r="Z17" s="10"/>
      <c r="AA17" s="48"/>
      <c r="AB17" s="43"/>
      <c r="AC17" s="11"/>
      <c r="AD17" s="11"/>
      <c r="AE17" s="22"/>
      <c r="AF17" s="52"/>
    </row>
    <row r="18" spans="1:32">
      <c r="A18" s="53"/>
      <c r="B18" s="39"/>
      <c r="C18" s="24"/>
      <c r="D18" s="24"/>
      <c r="E18" s="10"/>
      <c r="F18" s="10"/>
      <c r="G18" s="22"/>
      <c r="H18" s="72"/>
      <c r="I18" s="9" t="s">
        <v>57</v>
      </c>
      <c r="J18" s="10">
        <f>20000*3</f>
        <v>60000</v>
      </c>
      <c r="K18" s="10"/>
      <c r="L18" s="48">
        <f t="shared" si="11"/>
        <v>1200000</v>
      </c>
      <c r="M18" s="43"/>
      <c r="N18" s="11"/>
      <c r="O18" s="10"/>
      <c r="P18" s="10"/>
      <c r="Q18" s="48"/>
      <c r="R18" s="43">
        <v>1</v>
      </c>
      <c r="S18" s="87" t="s">
        <v>72</v>
      </c>
      <c r="T18" s="10">
        <v>20000</v>
      </c>
      <c r="U18" s="10"/>
      <c r="V18" s="48">
        <f>IF(T18="",0,T18*2*10)</f>
        <v>400000</v>
      </c>
      <c r="W18" s="44"/>
      <c r="X18" s="9"/>
      <c r="Y18" s="10"/>
      <c r="Z18" s="10"/>
      <c r="AA18" s="48"/>
      <c r="AB18" s="43"/>
      <c r="AC18" s="11"/>
      <c r="AD18" s="11"/>
      <c r="AE18" s="22"/>
      <c r="AF18" s="52"/>
    </row>
    <row r="19" spans="1:32">
      <c r="A19" s="53"/>
      <c r="B19" s="39"/>
      <c r="C19" s="24"/>
      <c r="D19" s="24"/>
      <c r="E19" s="10"/>
      <c r="F19" s="10"/>
      <c r="G19" s="22"/>
      <c r="H19" s="72"/>
      <c r="I19" s="9"/>
      <c r="J19" s="10"/>
      <c r="K19" s="10"/>
      <c r="L19" s="48">
        <f t="shared" si="11"/>
        <v>0</v>
      </c>
      <c r="M19" s="43"/>
      <c r="N19" s="11"/>
      <c r="O19" s="10"/>
      <c r="P19" s="10"/>
      <c r="Q19" s="48"/>
      <c r="R19" s="43"/>
      <c r="S19" s="9"/>
      <c r="T19" s="10"/>
      <c r="U19" s="10"/>
      <c r="V19" s="48"/>
      <c r="W19" s="44"/>
      <c r="X19" s="9"/>
      <c r="Y19" s="10"/>
      <c r="Z19" s="10"/>
      <c r="AA19" s="48"/>
      <c r="AB19" s="43"/>
      <c r="AC19" s="11"/>
      <c r="AD19" s="11"/>
      <c r="AE19" s="22"/>
      <c r="AF19" s="52"/>
    </row>
    <row r="20" spans="1:32">
      <c r="A20" s="53"/>
      <c r="B20" s="39"/>
      <c r="C20" s="24"/>
      <c r="D20" s="24"/>
      <c r="E20" s="10"/>
      <c r="F20" s="10"/>
      <c r="G20" s="22"/>
      <c r="H20" s="72"/>
      <c r="I20" s="9"/>
      <c r="J20" s="10"/>
      <c r="K20" s="10"/>
      <c r="L20" s="48">
        <f t="shared" si="11"/>
        <v>0</v>
      </c>
      <c r="M20" s="43"/>
      <c r="N20" s="11"/>
      <c r="O20" s="10"/>
      <c r="P20" s="10"/>
      <c r="Q20" s="48"/>
      <c r="R20" s="43"/>
      <c r="S20" s="9"/>
      <c r="T20" s="10"/>
      <c r="U20" s="10"/>
      <c r="V20" s="48"/>
      <c r="W20" s="44"/>
      <c r="X20" s="9"/>
      <c r="Y20" s="10"/>
      <c r="Z20" s="10"/>
      <c r="AA20" s="48"/>
      <c r="AB20" s="43"/>
      <c r="AC20" s="11"/>
      <c r="AD20" s="11"/>
      <c r="AE20" s="22"/>
      <c r="AF20" s="52"/>
    </row>
    <row r="21" spans="1:32">
      <c r="A21" s="53" t="s">
        <v>33</v>
      </c>
      <c r="B21" s="39">
        <f>24000*2</f>
        <v>48000</v>
      </c>
      <c r="C21" s="24"/>
      <c r="D21" s="21"/>
      <c r="E21" s="10"/>
      <c r="F21" s="10"/>
      <c r="G21" s="22"/>
      <c r="H21" s="72">
        <v>1</v>
      </c>
      <c r="I21" s="30" t="s">
        <v>47</v>
      </c>
      <c r="J21" s="10"/>
      <c r="K21" s="10"/>
      <c r="L21" s="48">
        <f t="shared" ref="L21:L37" si="12">IF(J21="",0,J21*2*10)</f>
        <v>0</v>
      </c>
      <c r="M21" s="43"/>
      <c r="N21" s="9"/>
      <c r="O21" s="10"/>
      <c r="P21" s="10"/>
      <c r="Q21" s="48">
        <f t="shared" si="2"/>
        <v>0</v>
      </c>
      <c r="R21" s="43"/>
      <c r="W21" s="44">
        <v>0.94444444444444453</v>
      </c>
      <c r="X21" s="9" t="s">
        <v>27</v>
      </c>
      <c r="Y21" s="10"/>
      <c r="Z21" s="10"/>
      <c r="AA21" s="48">
        <f t="shared" si="7"/>
        <v>0</v>
      </c>
      <c r="AB21" s="43"/>
      <c r="AC21" s="9"/>
      <c r="AD21" s="9"/>
      <c r="AE21" s="22"/>
      <c r="AF21" s="52"/>
    </row>
    <row r="22" spans="1:32">
      <c r="A22" s="56" t="s">
        <v>1</v>
      </c>
      <c r="B22" s="43">
        <v>1800000</v>
      </c>
      <c r="C22" s="46"/>
      <c r="D22" s="86" t="s">
        <v>6</v>
      </c>
      <c r="E22" s="10">
        <v>7500</v>
      </c>
      <c r="F22" s="10">
        <v>4</v>
      </c>
      <c r="G22" s="22">
        <f t="shared" ref="G22:G37" si="13">IF(E22="",0,E22*2*10)</f>
        <v>150000</v>
      </c>
      <c r="H22" s="72"/>
      <c r="I22" s="9" t="s">
        <v>68</v>
      </c>
      <c r="J22" s="10">
        <v>1000</v>
      </c>
      <c r="K22" s="10"/>
      <c r="L22" s="48">
        <f t="shared" si="12"/>
        <v>20000</v>
      </c>
      <c r="M22" s="43"/>
      <c r="N22" s="9" t="s">
        <v>68</v>
      </c>
      <c r="O22" s="10">
        <v>1000</v>
      </c>
      <c r="P22" s="10"/>
      <c r="Q22" s="48">
        <f t="shared" si="2"/>
        <v>20000</v>
      </c>
      <c r="R22" s="43"/>
      <c r="S22" s="9" t="s">
        <v>68</v>
      </c>
      <c r="T22" s="10">
        <v>1000</v>
      </c>
      <c r="W22" s="44">
        <v>0.20833333333333334</v>
      </c>
      <c r="X22" s="9" t="s">
        <v>28</v>
      </c>
      <c r="Y22" s="10"/>
      <c r="Z22" s="10"/>
      <c r="AA22" s="48">
        <f t="shared" si="7"/>
        <v>0</v>
      </c>
      <c r="AB22" s="44">
        <v>0.25</v>
      </c>
      <c r="AC22" s="9" t="s">
        <v>26</v>
      </c>
      <c r="AD22" s="9"/>
      <c r="AE22" s="22">
        <v>76300</v>
      </c>
      <c r="AF22" s="56"/>
    </row>
    <row r="23" spans="1:32">
      <c r="A23" s="61" t="s">
        <v>7</v>
      </c>
      <c r="B23" s="3"/>
      <c r="C23" s="75" t="s">
        <v>63</v>
      </c>
      <c r="D23" s="20"/>
      <c r="E23" s="16">
        <f>8000*4</f>
        <v>32000</v>
      </c>
      <c r="F23" s="16">
        <v>4</v>
      </c>
      <c r="G23" s="26">
        <f t="shared" si="13"/>
        <v>640000</v>
      </c>
      <c r="H23" s="41" t="s">
        <v>55</v>
      </c>
      <c r="I23" s="74" t="s">
        <v>54</v>
      </c>
      <c r="J23" s="16">
        <v>50000</v>
      </c>
      <c r="K23" s="16">
        <v>4</v>
      </c>
      <c r="L23" s="47">
        <f t="shared" si="12"/>
        <v>1000000</v>
      </c>
      <c r="M23" s="41" t="s">
        <v>55</v>
      </c>
      <c r="N23" s="74" t="s">
        <v>55</v>
      </c>
      <c r="O23" s="16">
        <v>40000</v>
      </c>
      <c r="P23" s="16">
        <v>4</v>
      </c>
      <c r="Q23" s="47">
        <f t="shared" si="2"/>
        <v>800000</v>
      </c>
      <c r="R23" s="41" t="s">
        <v>55</v>
      </c>
      <c r="S23" s="74" t="s">
        <v>52</v>
      </c>
      <c r="T23" s="16">
        <v>40000</v>
      </c>
      <c r="U23" s="16">
        <v>4</v>
      </c>
      <c r="V23" s="47">
        <f t="shared" ref="V23:V37" si="14">IF(T23="",0,T23*2*10)</f>
        <v>800000</v>
      </c>
      <c r="W23" s="41" t="s">
        <v>55</v>
      </c>
      <c r="X23" s="6"/>
      <c r="Y23" s="16">
        <v>40000</v>
      </c>
      <c r="Z23" s="16">
        <v>4</v>
      </c>
      <c r="AA23" s="47">
        <f t="shared" si="7"/>
        <v>800000</v>
      </c>
      <c r="AB23" s="41"/>
      <c r="AC23" s="6"/>
      <c r="AD23" s="6"/>
      <c r="AE23" s="26"/>
      <c r="AF23" s="52"/>
    </row>
    <row r="24" spans="1:32">
      <c r="A24" s="53"/>
      <c r="B24" s="2"/>
      <c r="C24" s="21" t="s">
        <v>64</v>
      </c>
      <c r="D24" s="24"/>
      <c r="E24" s="10">
        <f>10000*2</f>
        <v>20000</v>
      </c>
      <c r="F24" s="10">
        <v>2</v>
      </c>
      <c r="G24" s="22">
        <f t="shared" si="13"/>
        <v>400000</v>
      </c>
      <c r="H24" s="39" t="s">
        <v>56</v>
      </c>
      <c r="I24" s="9" t="s">
        <v>65</v>
      </c>
      <c r="J24" s="10">
        <v>40000</v>
      </c>
      <c r="K24" s="10"/>
      <c r="L24" s="48">
        <f t="shared" si="12"/>
        <v>800000</v>
      </c>
      <c r="M24" s="39" t="s">
        <v>56</v>
      </c>
      <c r="N24" s="9" t="s">
        <v>56</v>
      </c>
      <c r="O24" s="10">
        <v>40000</v>
      </c>
      <c r="P24" s="10"/>
      <c r="Q24" s="48">
        <f t="shared" si="2"/>
        <v>800000</v>
      </c>
      <c r="R24" s="39" t="s">
        <v>56</v>
      </c>
      <c r="S24" s="9" t="s">
        <v>67</v>
      </c>
      <c r="T24" s="10">
        <v>40000</v>
      </c>
      <c r="U24" s="10"/>
      <c r="V24" s="48">
        <f t="shared" si="14"/>
        <v>800000</v>
      </c>
      <c r="W24" s="39" t="s">
        <v>56</v>
      </c>
      <c r="X24" s="11"/>
      <c r="Y24" s="10">
        <v>40000</v>
      </c>
      <c r="Z24" s="10">
        <v>4</v>
      </c>
      <c r="AA24" s="48">
        <f t="shared" si="7"/>
        <v>800000</v>
      </c>
      <c r="AB24" s="39"/>
      <c r="AC24" s="11"/>
      <c r="AD24" s="11"/>
      <c r="AE24" s="22"/>
      <c r="AF24" s="52"/>
    </row>
    <row r="25" spans="1:32">
      <c r="A25" s="53"/>
      <c r="B25" s="2"/>
      <c r="C25" s="21"/>
      <c r="D25" s="24"/>
      <c r="E25" s="10"/>
      <c r="F25" s="10"/>
      <c r="G25" s="22">
        <f t="shared" si="13"/>
        <v>0</v>
      </c>
      <c r="H25" s="39"/>
      <c r="I25" s="9"/>
      <c r="J25" s="10"/>
      <c r="K25" s="10"/>
      <c r="L25" s="48">
        <f t="shared" si="12"/>
        <v>0</v>
      </c>
      <c r="M25" s="39"/>
      <c r="N25" s="9"/>
      <c r="O25" s="10"/>
      <c r="P25" s="10"/>
      <c r="Q25" s="48">
        <f t="shared" si="2"/>
        <v>0</v>
      </c>
      <c r="R25" s="39"/>
      <c r="S25" s="9"/>
      <c r="T25" s="10"/>
      <c r="U25" s="10"/>
      <c r="V25" s="48">
        <f t="shared" si="14"/>
        <v>0</v>
      </c>
      <c r="W25" s="39"/>
      <c r="X25" s="11"/>
      <c r="Y25" s="10"/>
      <c r="Z25" s="10"/>
      <c r="AA25" s="48">
        <f t="shared" si="7"/>
        <v>0</v>
      </c>
      <c r="AB25" s="39"/>
      <c r="AC25" s="11"/>
      <c r="AD25" s="11"/>
      <c r="AE25" s="22"/>
      <c r="AF25" s="52"/>
    </row>
    <row r="26" spans="1:32">
      <c r="A26" s="53"/>
      <c r="B26" s="2"/>
      <c r="C26" s="21"/>
      <c r="D26" s="24"/>
      <c r="E26" s="10"/>
      <c r="F26" s="10"/>
      <c r="G26" s="22">
        <f t="shared" si="13"/>
        <v>0</v>
      </c>
      <c r="H26" s="39"/>
      <c r="I26" s="9"/>
      <c r="J26" s="10"/>
      <c r="K26" s="10"/>
      <c r="L26" s="48">
        <f t="shared" si="12"/>
        <v>0</v>
      </c>
      <c r="M26" s="39"/>
      <c r="N26" s="9"/>
      <c r="O26" s="10"/>
      <c r="P26" s="10"/>
      <c r="Q26" s="48">
        <f t="shared" si="2"/>
        <v>0</v>
      </c>
      <c r="R26" s="39"/>
      <c r="S26" s="9"/>
      <c r="T26" s="10"/>
      <c r="U26" s="10"/>
      <c r="V26" s="48">
        <f t="shared" si="14"/>
        <v>0</v>
      </c>
      <c r="W26" s="39"/>
      <c r="X26" s="11"/>
      <c r="Y26" s="10"/>
      <c r="Z26" s="10"/>
      <c r="AA26" s="48">
        <f t="shared" si="7"/>
        <v>0</v>
      </c>
      <c r="AB26" s="39"/>
      <c r="AC26" s="11"/>
      <c r="AD26" s="11"/>
      <c r="AE26" s="22"/>
      <c r="AF26" s="52"/>
    </row>
    <row r="27" spans="1:32">
      <c r="A27" s="53"/>
      <c r="B27" s="2"/>
      <c r="C27" s="21"/>
      <c r="D27" s="24"/>
      <c r="E27" s="10"/>
      <c r="F27" s="10"/>
      <c r="G27" s="22">
        <f t="shared" si="13"/>
        <v>0</v>
      </c>
      <c r="H27" s="39"/>
      <c r="I27" s="9"/>
      <c r="J27" s="10"/>
      <c r="K27" s="10"/>
      <c r="L27" s="48">
        <f t="shared" si="12"/>
        <v>0</v>
      </c>
      <c r="M27" s="39"/>
      <c r="N27" s="9"/>
      <c r="O27" s="10"/>
      <c r="P27" s="10"/>
      <c r="Q27" s="48">
        <f t="shared" si="2"/>
        <v>0</v>
      </c>
      <c r="R27" s="39"/>
      <c r="S27" s="9"/>
      <c r="T27" s="10"/>
      <c r="U27" s="10"/>
      <c r="V27" s="48">
        <f t="shared" si="14"/>
        <v>0</v>
      </c>
      <c r="W27" s="39"/>
      <c r="X27" s="11"/>
      <c r="Y27" s="10"/>
      <c r="Z27" s="10"/>
      <c r="AA27" s="48">
        <f t="shared" si="7"/>
        <v>0</v>
      </c>
      <c r="AB27" s="39"/>
      <c r="AC27" s="11"/>
      <c r="AD27" s="11"/>
      <c r="AE27" s="22"/>
      <c r="AF27" s="52"/>
    </row>
    <row r="28" spans="1:32">
      <c r="A28" s="53"/>
      <c r="B28" s="2"/>
      <c r="C28" s="21"/>
      <c r="D28" s="24"/>
      <c r="E28" s="10"/>
      <c r="F28" s="10"/>
      <c r="G28" s="22">
        <f t="shared" si="13"/>
        <v>0</v>
      </c>
      <c r="H28" s="39"/>
      <c r="I28" s="9"/>
      <c r="J28" s="10"/>
      <c r="K28" s="10"/>
      <c r="L28" s="48">
        <f t="shared" si="12"/>
        <v>0</v>
      </c>
      <c r="M28" s="39"/>
      <c r="N28" s="9"/>
      <c r="O28" s="10"/>
      <c r="P28" s="10"/>
      <c r="Q28" s="48">
        <f t="shared" si="2"/>
        <v>0</v>
      </c>
      <c r="R28" s="39"/>
      <c r="S28" s="9"/>
      <c r="T28" s="10"/>
      <c r="U28" s="10"/>
      <c r="V28" s="48">
        <f t="shared" si="14"/>
        <v>0</v>
      </c>
      <c r="W28" s="39"/>
      <c r="X28" s="11"/>
      <c r="Y28" s="10"/>
      <c r="Z28" s="10"/>
      <c r="AA28" s="48">
        <f t="shared" si="7"/>
        <v>0</v>
      </c>
      <c r="AB28" s="39"/>
      <c r="AC28" s="11"/>
      <c r="AD28" s="11"/>
      <c r="AE28" s="22"/>
      <c r="AF28" s="52"/>
    </row>
    <row r="29" spans="1:32">
      <c r="A29" s="53"/>
      <c r="B29" s="2"/>
      <c r="C29" s="21"/>
      <c r="D29" s="24"/>
      <c r="E29" s="10"/>
      <c r="F29" s="10"/>
      <c r="G29" s="22">
        <f t="shared" si="13"/>
        <v>0</v>
      </c>
      <c r="H29" s="39"/>
      <c r="I29" s="9"/>
      <c r="J29" s="10"/>
      <c r="K29" s="10"/>
      <c r="L29" s="48">
        <f t="shared" si="12"/>
        <v>0</v>
      </c>
      <c r="M29" s="39"/>
      <c r="N29" s="9"/>
      <c r="O29" s="10"/>
      <c r="P29" s="10"/>
      <c r="Q29" s="48">
        <f t="shared" si="2"/>
        <v>0</v>
      </c>
      <c r="R29" s="39"/>
      <c r="S29" s="9"/>
      <c r="T29" s="10"/>
      <c r="U29" s="10"/>
      <c r="V29" s="48">
        <f t="shared" si="14"/>
        <v>0</v>
      </c>
      <c r="W29" s="39"/>
      <c r="X29" s="11"/>
      <c r="Y29" s="10"/>
      <c r="Z29" s="10"/>
      <c r="AA29" s="48">
        <f t="shared" si="7"/>
        <v>0</v>
      </c>
      <c r="AB29" s="39"/>
      <c r="AC29" s="11"/>
      <c r="AD29" s="11"/>
      <c r="AE29" s="22"/>
      <c r="AF29" s="52"/>
    </row>
    <row r="30" spans="1:32">
      <c r="A30" s="53"/>
      <c r="B30" s="2"/>
      <c r="C30" s="24"/>
      <c r="D30" s="24"/>
      <c r="E30" s="10"/>
      <c r="F30" s="10"/>
      <c r="G30" s="22">
        <f t="shared" si="13"/>
        <v>0</v>
      </c>
      <c r="H30" s="39"/>
      <c r="I30" s="11"/>
      <c r="J30" s="10"/>
      <c r="K30" s="10"/>
      <c r="L30" s="48">
        <f t="shared" si="12"/>
        <v>0</v>
      </c>
      <c r="M30" s="39"/>
      <c r="N30" s="11"/>
      <c r="O30" s="10"/>
      <c r="P30" s="10"/>
      <c r="Q30" s="48">
        <f t="shared" si="2"/>
        <v>0</v>
      </c>
      <c r="R30" s="39"/>
      <c r="S30" s="11"/>
      <c r="T30" s="10"/>
      <c r="U30" s="10"/>
      <c r="V30" s="48">
        <f t="shared" si="14"/>
        <v>0</v>
      </c>
      <c r="W30" s="39"/>
      <c r="X30" s="11"/>
      <c r="Y30" s="10"/>
      <c r="Z30" s="10"/>
      <c r="AA30" s="48">
        <f t="shared" si="7"/>
        <v>0</v>
      </c>
      <c r="AB30" s="39"/>
      <c r="AC30" s="11"/>
      <c r="AD30" s="11"/>
      <c r="AE30" s="22"/>
      <c r="AF30" s="52"/>
    </row>
    <row r="31" spans="1:32">
      <c r="A31" s="52"/>
      <c r="B31" s="2"/>
      <c r="C31" s="24"/>
      <c r="D31" s="24"/>
      <c r="E31" s="10"/>
      <c r="F31" s="10"/>
      <c r="G31" s="22">
        <f t="shared" si="13"/>
        <v>0</v>
      </c>
      <c r="H31" s="39"/>
      <c r="I31" s="11"/>
      <c r="J31" s="10"/>
      <c r="K31" s="10"/>
      <c r="L31" s="48">
        <f t="shared" si="12"/>
        <v>0</v>
      </c>
      <c r="M31" s="39"/>
      <c r="N31" s="11"/>
      <c r="O31" s="10"/>
      <c r="P31" s="10"/>
      <c r="Q31" s="48">
        <f t="shared" si="2"/>
        <v>0</v>
      </c>
      <c r="R31" s="39"/>
      <c r="S31" s="11"/>
      <c r="T31" s="10"/>
      <c r="U31" s="10"/>
      <c r="V31" s="48">
        <f t="shared" si="14"/>
        <v>0</v>
      </c>
      <c r="W31" s="39"/>
      <c r="X31" s="11"/>
      <c r="Y31" s="10"/>
      <c r="Z31" s="10"/>
      <c r="AA31" s="48">
        <f t="shared" si="7"/>
        <v>0</v>
      </c>
      <c r="AB31" s="39"/>
      <c r="AC31" s="11"/>
      <c r="AD31" s="11"/>
      <c r="AE31" s="22"/>
      <c r="AF31" s="52"/>
    </row>
    <row r="32" spans="1:32">
      <c r="A32" s="52"/>
      <c r="B32" s="2"/>
      <c r="C32" s="24"/>
      <c r="D32" s="24"/>
      <c r="E32" s="10"/>
      <c r="F32" s="10"/>
      <c r="G32" s="22">
        <f t="shared" si="13"/>
        <v>0</v>
      </c>
      <c r="H32" s="39"/>
      <c r="I32" s="11"/>
      <c r="J32" s="10"/>
      <c r="K32" s="10"/>
      <c r="L32" s="48">
        <f t="shared" si="12"/>
        <v>0</v>
      </c>
      <c r="M32" s="39"/>
      <c r="N32" s="9" t="s">
        <v>103</v>
      </c>
      <c r="O32" s="10">
        <f>1750*4</f>
        <v>7000</v>
      </c>
      <c r="P32" s="10">
        <v>4</v>
      </c>
      <c r="Q32" s="48">
        <f t="shared" si="2"/>
        <v>140000</v>
      </c>
      <c r="R32" s="39"/>
      <c r="S32" s="11"/>
      <c r="T32" s="10"/>
      <c r="U32" s="10"/>
      <c r="V32" s="48">
        <f t="shared" si="14"/>
        <v>0</v>
      </c>
      <c r="W32" s="39"/>
      <c r="X32" s="11"/>
      <c r="Y32" s="10"/>
      <c r="Z32" s="10"/>
      <c r="AA32" s="48">
        <f t="shared" si="7"/>
        <v>0</v>
      </c>
      <c r="AB32" s="39"/>
      <c r="AC32" s="11"/>
      <c r="AD32" s="11"/>
      <c r="AE32" s="22"/>
      <c r="AF32" s="52"/>
    </row>
    <row r="33" spans="1:32">
      <c r="A33" s="52"/>
      <c r="B33" s="2"/>
      <c r="C33" s="24"/>
      <c r="D33" s="24"/>
      <c r="E33" s="10"/>
      <c r="F33" s="10"/>
      <c r="G33" s="22">
        <f t="shared" si="13"/>
        <v>0</v>
      </c>
      <c r="H33" s="39"/>
      <c r="I33" s="11"/>
      <c r="J33" s="10"/>
      <c r="K33" s="10"/>
      <c r="L33" s="48">
        <f t="shared" si="12"/>
        <v>0</v>
      </c>
      <c r="M33" s="39"/>
      <c r="N33" s="11"/>
      <c r="O33" s="10"/>
      <c r="P33" s="10"/>
      <c r="Q33" s="48">
        <f t="shared" si="2"/>
        <v>0</v>
      </c>
      <c r="R33" s="39"/>
      <c r="S33" s="11"/>
      <c r="T33" s="10"/>
      <c r="U33" s="10"/>
      <c r="V33" s="48">
        <f t="shared" si="14"/>
        <v>0</v>
      </c>
      <c r="W33" s="39"/>
      <c r="X33" s="11"/>
      <c r="Y33" s="10"/>
      <c r="Z33" s="10"/>
      <c r="AA33" s="48">
        <f t="shared" si="7"/>
        <v>0</v>
      </c>
      <c r="AB33" s="39"/>
      <c r="AC33" s="11"/>
      <c r="AD33" s="11"/>
      <c r="AE33" s="22"/>
      <c r="AF33" s="52"/>
    </row>
    <row r="34" spans="1:32">
      <c r="A34" s="52"/>
      <c r="B34" s="2"/>
      <c r="C34" s="24"/>
      <c r="D34" s="24"/>
      <c r="E34" s="10"/>
      <c r="F34" s="10"/>
      <c r="G34" s="22">
        <f t="shared" si="13"/>
        <v>0</v>
      </c>
      <c r="H34" s="39"/>
      <c r="I34" s="11"/>
      <c r="J34" s="10"/>
      <c r="K34" s="10"/>
      <c r="L34" s="48">
        <f t="shared" si="12"/>
        <v>0</v>
      </c>
      <c r="M34" s="39"/>
      <c r="N34" s="11"/>
      <c r="O34" s="10"/>
      <c r="P34" s="10"/>
      <c r="Q34" s="48">
        <f t="shared" si="2"/>
        <v>0</v>
      </c>
      <c r="R34" s="39"/>
      <c r="S34" s="11"/>
      <c r="T34" s="10"/>
      <c r="U34" s="10"/>
      <c r="V34" s="48">
        <f t="shared" si="14"/>
        <v>0</v>
      </c>
      <c r="W34" s="39"/>
      <c r="X34" s="11"/>
      <c r="Y34" s="10"/>
      <c r="Z34" s="10"/>
      <c r="AA34" s="48">
        <f t="shared" si="7"/>
        <v>0</v>
      </c>
      <c r="AB34" s="39"/>
      <c r="AC34" s="11"/>
      <c r="AD34" s="11"/>
      <c r="AE34" s="22"/>
      <c r="AF34" s="52"/>
    </row>
    <row r="35" spans="1:32">
      <c r="A35" s="52"/>
      <c r="B35" s="2"/>
      <c r="C35" s="24"/>
      <c r="D35" s="24"/>
      <c r="E35" s="10"/>
      <c r="F35" s="10"/>
      <c r="G35" s="22">
        <f t="shared" si="13"/>
        <v>0</v>
      </c>
      <c r="H35" s="39"/>
      <c r="I35" s="11"/>
      <c r="J35" s="10"/>
      <c r="K35" s="10"/>
      <c r="L35" s="48">
        <f t="shared" si="12"/>
        <v>0</v>
      </c>
      <c r="M35" s="39"/>
      <c r="N35" s="11"/>
      <c r="O35" s="10"/>
      <c r="P35" s="10"/>
      <c r="Q35" s="48">
        <f t="shared" si="2"/>
        <v>0</v>
      </c>
      <c r="R35" s="39"/>
      <c r="S35" s="11"/>
      <c r="T35" s="10"/>
      <c r="U35" s="10"/>
      <c r="V35" s="48">
        <f t="shared" si="14"/>
        <v>0</v>
      </c>
      <c r="W35" s="39"/>
      <c r="X35" s="11"/>
      <c r="Y35" s="10"/>
      <c r="Z35" s="10"/>
      <c r="AA35" s="48">
        <f t="shared" si="7"/>
        <v>0</v>
      </c>
      <c r="AB35" s="39"/>
      <c r="AC35" s="11"/>
      <c r="AD35" s="11"/>
      <c r="AE35" s="22"/>
      <c r="AF35" s="52"/>
    </row>
    <row r="36" spans="1:32">
      <c r="A36" s="52"/>
      <c r="B36" s="2"/>
      <c r="C36" s="24"/>
      <c r="D36" s="24"/>
      <c r="E36" s="10"/>
      <c r="F36" s="10"/>
      <c r="G36" s="22">
        <f t="shared" si="13"/>
        <v>0</v>
      </c>
      <c r="H36" s="39"/>
      <c r="I36" s="11"/>
      <c r="J36" s="10"/>
      <c r="K36" s="10"/>
      <c r="L36" s="48">
        <f t="shared" si="12"/>
        <v>0</v>
      </c>
      <c r="M36" s="39"/>
      <c r="N36" s="11"/>
      <c r="O36" s="10"/>
      <c r="P36" s="10"/>
      <c r="Q36" s="48">
        <f t="shared" si="2"/>
        <v>0</v>
      </c>
      <c r="R36" s="39"/>
      <c r="S36" s="11"/>
      <c r="T36" s="10"/>
      <c r="U36" s="10"/>
      <c r="V36" s="48">
        <f t="shared" si="14"/>
        <v>0</v>
      </c>
      <c r="W36" s="39"/>
      <c r="X36" s="11"/>
      <c r="Y36" s="10"/>
      <c r="Z36" s="10"/>
      <c r="AA36" s="48">
        <f t="shared" si="7"/>
        <v>0</v>
      </c>
      <c r="AB36" s="39"/>
      <c r="AC36" s="11"/>
      <c r="AD36" s="11"/>
      <c r="AE36" s="22"/>
      <c r="AF36" s="52"/>
    </row>
    <row r="37" spans="1:32">
      <c r="A37" s="56"/>
      <c r="B37" s="4"/>
      <c r="C37" s="27"/>
      <c r="D37" s="27"/>
      <c r="E37" s="13"/>
      <c r="F37" s="13"/>
      <c r="G37" s="25">
        <f t="shared" si="13"/>
        <v>0</v>
      </c>
      <c r="H37" s="40"/>
      <c r="I37" s="14"/>
      <c r="J37" s="13"/>
      <c r="K37" s="13"/>
      <c r="L37" s="49">
        <f t="shared" si="12"/>
        <v>0</v>
      </c>
      <c r="M37" s="40"/>
      <c r="N37" s="14"/>
      <c r="O37" s="13"/>
      <c r="P37" s="13"/>
      <c r="Q37" s="49">
        <f t="shared" si="2"/>
        <v>0</v>
      </c>
      <c r="R37" s="40"/>
      <c r="S37" s="14"/>
      <c r="T37" s="13"/>
      <c r="U37" s="13"/>
      <c r="V37" s="49">
        <f t="shared" si="14"/>
        <v>0</v>
      </c>
      <c r="W37" s="40"/>
      <c r="X37" s="14"/>
      <c r="Y37" s="13"/>
      <c r="Z37" s="13"/>
      <c r="AA37" s="49">
        <f t="shared" si="7"/>
        <v>0</v>
      </c>
      <c r="AB37" s="40"/>
      <c r="AC37" s="14"/>
      <c r="AD37" s="14"/>
      <c r="AE37" s="25"/>
      <c r="AF37" s="52"/>
    </row>
    <row r="38" spans="1:32">
      <c r="A38" s="62" t="s">
        <v>2</v>
      </c>
      <c r="B38" s="17">
        <v>359207</v>
      </c>
      <c r="C38" s="28"/>
      <c r="D38" s="28"/>
      <c r="E38" s="18"/>
      <c r="F38" s="18"/>
      <c r="G38" s="29"/>
      <c r="H38" s="42"/>
      <c r="I38" s="19"/>
      <c r="J38" s="18"/>
      <c r="K38" s="18"/>
      <c r="L38" s="50"/>
      <c r="M38" s="42"/>
      <c r="N38" s="19"/>
      <c r="O38" s="18"/>
      <c r="P38" s="18"/>
      <c r="Q38" s="50"/>
      <c r="R38" s="42"/>
      <c r="S38" s="19"/>
      <c r="T38" s="18"/>
      <c r="U38" s="18"/>
      <c r="V38" s="50"/>
      <c r="W38" s="42"/>
      <c r="X38" s="19"/>
      <c r="Y38" s="18"/>
      <c r="Z38" s="18"/>
      <c r="AA38" s="50"/>
      <c r="AB38" s="42"/>
      <c r="AC38" s="19"/>
      <c r="AD38" s="19"/>
      <c r="AE38" s="29"/>
      <c r="AF38" s="54"/>
    </row>
    <row r="39" spans="1:32">
      <c r="A39" s="51" t="s">
        <v>3</v>
      </c>
      <c r="B39" s="33">
        <v>21552</v>
      </c>
      <c r="C39" s="34"/>
      <c r="D39" s="34"/>
      <c r="E39" s="16"/>
      <c r="F39" s="16"/>
      <c r="G39" s="26"/>
      <c r="H39" s="41"/>
      <c r="I39" s="16"/>
      <c r="J39" s="16"/>
      <c r="K39" s="16"/>
      <c r="L39" s="47"/>
      <c r="M39" s="41"/>
      <c r="N39" s="16"/>
      <c r="O39" s="16"/>
      <c r="P39" s="16"/>
      <c r="Q39" s="47"/>
      <c r="R39" s="41"/>
      <c r="S39" s="16"/>
      <c r="T39" s="16"/>
      <c r="U39" s="16"/>
      <c r="V39" s="47"/>
      <c r="W39" s="41"/>
      <c r="X39" s="16"/>
      <c r="Y39" s="16"/>
      <c r="Z39" s="16"/>
      <c r="AA39" s="47"/>
      <c r="AB39" s="41"/>
      <c r="AC39" s="16"/>
      <c r="AD39" s="16"/>
      <c r="AE39" s="26"/>
      <c r="AF39" s="55" t="s">
        <v>25</v>
      </c>
    </row>
    <row r="40" spans="1:32">
      <c r="A40" s="78" t="s">
        <v>4</v>
      </c>
      <c r="B40" s="79">
        <f>SUM(B10:B38)-B39</f>
        <v>2255655</v>
      </c>
      <c r="C40" s="80"/>
      <c r="D40" s="80"/>
      <c r="E40" s="81">
        <f>SUM(E6:E39)</f>
        <v>146800</v>
      </c>
      <c r="F40" s="81"/>
      <c r="G40" s="82">
        <f>SUM(G6:G39)</f>
        <v>2936000</v>
      </c>
      <c r="H40" s="83"/>
      <c r="I40" s="81"/>
      <c r="J40" s="81">
        <f>SUM(J6:J39)</f>
        <v>172500</v>
      </c>
      <c r="K40" s="81"/>
      <c r="L40" s="84">
        <f>SUM(L6:L39)</f>
        <v>4050000</v>
      </c>
      <c r="M40" s="83"/>
      <c r="N40" s="81"/>
      <c r="O40" s="81">
        <f>SUM(O6:O39)</f>
        <v>278000</v>
      </c>
      <c r="P40" s="81"/>
      <c r="Q40" s="84">
        <f>SUM(Q6:Q39)</f>
        <v>5560000</v>
      </c>
      <c r="R40" s="83"/>
      <c r="S40" s="81"/>
      <c r="T40" s="81">
        <f>SUM(T6:T39)</f>
        <v>327700</v>
      </c>
      <c r="U40" s="81"/>
      <c r="V40" s="84">
        <f>SUM(V6:V39)</f>
        <v>9094000</v>
      </c>
      <c r="W40" s="83"/>
      <c r="X40" s="81"/>
      <c r="Y40" s="81">
        <f>SUM(Y6:Y39)</f>
        <v>165500</v>
      </c>
      <c r="Z40" s="81"/>
      <c r="AA40" s="84">
        <f>SUM(AA6:AA39)</f>
        <v>3160000</v>
      </c>
      <c r="AB40" s="83"/>
      <c r="AC40" s="81"/>
      <c r="AD40" s="81"/>
      <c r="AE40" s="82">
        <f>SUM(AE6:AE39)</f>
        <v>76300</v>
      </c>
      <c r="AF40" s="85">
        <f>SUM(AE40,Y40,O40,T40,J40,E40,B40)</f>
        <v>3422455</v>
      </c>
    </row>
    <row r="41" spans="1:32">
      <c r="A41" s="60" t="s">
        <v>35</v>
      </c>
      <c r="B41" s="6"/>
      <c r="C41" s="20"/>
      <c r="D41" s="6"/>
      <c r="E41" s="6"/>
      <c r="F41" s="6"/>
      <c r="G41" s="8"/>
      <c r="H41" s="20"/>
      <c r="I41" s="6"/>
      <c r="J41" s="6"/>
      <c r="K41" s="6"/>
      <c r="L41" s="6"/>
      <c r="M41" s="20"/>
      <c r="N41" s="6"/>
      <c r="O41" s="6"/>
      <c r="P41" s="6"/>
      <c r="Q41" s="8"/>
      <c r="R41" s="20"/>
      <c r="S41" s="6"/>
      <c r="T41" s="6"/>
      <c r="U41" s="6"/>
      <c r="V41" s="8"/>
      <c r="W41" s="20"/>
      <c r="X41" s="6"/>
      <c r="Y41" s="6"/>
      <c r="Z41" s="6"/>
      <c r="AA41" s="8"/>
      <c r="AB41" s="20"/>
      <c r="AC41" s="6"/>
      <c r="AD41" s="6"/>
      <c r="AE41" s="74" t="s">
        <v>69</v>
      </c>
      <c r="AF41" s="77">
        <f>AF40-B22-B38+B39</f>
        <v>1284800</v>
      </c>
    </row>
    <row r="42" spans="1:32">
      <c r="A42" s="53" t="s">
        <v>70</v>
      </c>
      <c r="B42" s="11"/>
      <c r="C42" s="24"/>
      <c r="D42" s="11"/>
      <c r="E42" s="11"/>
      <c r="F42" s="11"/>
      <c r="G42" s="12"/>
      <c r="H42" s="24"/>
      <c r="I42" s="11"/>
      <c r="J42" s="11"/>
      <c r="K42" s="11"/>
      <c r="L42" s="11"/>
      <c r="M42" s="24"/>
      <c r="N42" s="11"/>
      <c r="O42" s="11"/>
      <c r="P42" s="11"/>
      <c r="Q42" s="12"/>
      <c r="R42" s="24"/>
      <c r="S42" s="11"/>
      <c r="T42" s="11"/>
      <c r="U42" s="11"/>
      <c r="V42" s="12"/>
      <c r="W42" s="24"/>
      <c r="X42" s="11"/>
      <c r="Y42" s="11"/>
      <c r="Z42" s="11"/>
      <c r="AA42" s="12"/>
      <c r="AB42" s="24"/>
      <c r="AC42" s="11"/>
      <c r="AD42" s="11"/>
      <c r="AE42" s="11"/>
      <c r="AF42" s="2"/>
    </row>
    <row r="43" spans="1:32">
      <c r="A43" s="52"/>
      <c r="B43" s="11"/>
      <c r="C43" s="24"/>
      <c r="D43" s="11"/>
      <c r="E43" s="11"/>
      <c r="F43" s="11"/>
      <c r="G43" s="12"/>
      <c r="H43" s="24"/>
      <c r="I43" s="11"/>
      <c r="J43" s="11"/>
      <c r="K43" s="11"/>
      <c r="L43" s="11"/>
      <c r="M43" s="24"/>
      <c r="N43" s="11"/>
      <c r="O43" s="11"/>
      <c r="P43" s="11"/>
      <c r="Q43" s="12"/>
      <c r="R43" s="24"/>
      <c r="S43" s="11"/>
      <c r="T43" s="11"/>
      <c r="U43" s="11"/>
      <c r="V43" s="12"/>
      <c r="W43" s="24"/>
      <c r="X43" s="11"/>
      <c r="Y43" s="11"/>
      <c r="Z43" s="11"/>
      <c r="AA43" s="12"/>
      <c r="AB43" s="24"/>
      <c r="AC43" s="11"/>
      <c r="AD43" s="11"/>
      <c r="AE43" s="11"/>
      <c r="AF43" s="2"/>
    </row>
    <row r="44" spans="1:32">
      <c r="A44" s="52"/>
      <c r="B44" s="11"/>
      <c r="C44" s="24"/>
      <c r="D44" s="11"/>
      <c r="E44" s="11"/>
      <c r="F44" s="11"/>
      <c r="G44" s="12"/>
      <c r="H44" s="24"/>
      <c r="I44" s="11"/>
      <c r="J44" s="11"/>
      <c r="K44" s="11"/>
      <c r="L44" s="11"/>
      <c r="M44" s="24"/>
      <c r="N44" s="11"/>
      <c r="O44" s="11"/>
      <c r="P44" s="11"/>
      <c r="Q44" s="12"/>
      <c r="R44" s="24"/>
      <c r="S44" s="11"/>
      <c r="T44" s="11"/>
      <c r="U44" s="11"/>
      <c r="V44" s="12"/>
      <c r="W44" s="24"/>
      <c r="X44" s="11"/>
      <c r="Y44" s="11"/>
      <c r="Z44" s="11"/>
      <c r="AA44" s="12"/>
      <c r="AB44" s="24"/>
      <c r="AC44" s="11"/>
      <c r="AD44" s="11"/>
      <c r="AE44" s="11"/>
      <c r="AF44" s="2"/>
    </row>
    <row r="45" spans="1:32">
      <c r="A45" s="52"/>
      <c r="B45" s="11"/>
      <c r="C45" s="24"/>
      <c r="D45" s="11"/>
      <c r="E45" s="11"/>
      <c r="F45" s="11"/>
      <c r="G45" s="12"/>
      <c r="H45" s="24"/>
      <c r="I45" s="11"/>
      <c r="J45" s="11"/>
      <c r="K45" s="11"/>
      <c r="L45" s="11"/>
      <c r="M45" s="24"/>
      <c r="N45" s="11"/>
      <c r="O45" s="11"/>
      <c r="P45" s="11"/>
      <c r="Q45" s="12"/>
      <c r="R45" s="24"/>
      <c r="S45" s="11"/>
      <c r="T45" s="11"/>
      <c r="U45" s="11"/>
      <c r="V45" s="12"/>
      <c r="W45" s="24"/>
      <c r="X45" s="11"/>
      <c r="Y45" s="11"/>
      <c r="Z45" s="11"/>
      <c r="AA45" s="12"/>
      <c r="AB45" s="24"/>
      <c r="AC45" s="11"/>
      <c r="AD45" s="11"/>
      <c r="AE45" s="11"/>
      <c r="AF45" s="2"/>
    </row>
    <row r="46" spans="1:32">
      <c r="A46" s="52"/>
      <c r="B46" s="11"/>
      <c r="C46" s="24"/>
      <c r="D46" s="11"/>
      <c r="E46" s="11"/>
      <c r="F46" s="11"/>
      <c r="G46" s="12"/>
      <c r="H46" s="24"/>
      <c r="I46" s="11"/>
      <c r="J46" s="11"/>
      <c r="K46" s="11"/>
      <c r="L46" s="11"/>
      <c r="M46" s="24"/>
      <c r="N46" s="11"/>
      <c r="O46" s="11"/>
      <c r="P46" s="11"/>
      <c r="Q46" s="12"/>
      <c r="R46" s="24"/>
      <c r="S46" s="11"/>
      <c r="T46" s="11"/>
      <c r="U46" s="11"/>
      <c r="V46" s="12"/>
      <c r="W46" s="24"/>
      <c r="X46" s="11"/>
      <c r="Y46" s="11"/>
      <c r="Z46" s="11"/>
      <c r="AA46" s="12"/>
      <c r="AB46" s="24"/>
      <c r="AC46" s="11"/>
      <c r="AD46" s="11"/>
      <c r="AE46" s="11"/>
      <c r="AF46" s="2"/>
    </row>
    <row r="47" spans="1:32">
      <c r="A47" s="52"/>
      <c r="B47" s="11"/>
      <c r="C47" s="24"/>
      <c r="D47" s="11"/>
      <c r="E47" s="11"/>
      <c r="F47" s="11"/>
      <c r="G47" s="12"/>
      <c r="H47" s="24"/>
      <c r="I47" s="11"/>
      <c r="J47" s="11"/>
      <c r="K47" s="11"/>
      <c r="L47" s="11"/>
      <c r="M47" s="24"/>
      <c r="N47" s="11"/>
      <c r="O47" s="11"/>
      <c r="P47" s="11"/>
      <c r="Q47" s="12"/>
      <c r="R47" s="24"/>
      <c r="S47" s="11"/>
      <c r="T47" s="11"/>
      <c r="U47" s="11"/>
      <c r="V47" s="12"/>
      <c r="W47" s="24"/>
      <c r="X47" s="11"/>
      <c r="Y47" s="11"/>
      <c r="Z47" s="11"/>
      <c r="AA47" s="12"/>
      <c r="AB47" s="24"/>
      <c r="AC47" s="11"/>
      <c r="AD47" s="11"/>
      <c r="AE47" s="11"/>
      <c r="AF47" s="2"/>
    </row>
    <row r="48" spans="1:32">
      <c r="A48" s="52"/>
      <c r="B48" s="11"/>
      <c r="C48" s="24"/>
      <c r="D48" s="11"/>
      <c r="E48" s="11"/>
      <c r="F48" s="11"/>
      <c r="G48" s="12"/>
      <c r="H48" s="24"/>
      <c r="I48" s="11"/>
      <c r="J48" s="11"/>
      <c r="K48" s="11"/>
      <c r="L48" s="11"/>
      <c r="M48" s="24"/>
      <c r="N48" s="11"/>
      <c r="O48" s="11"/>
      <c r="P48" s="11"/>
      <c r="Q48" s="12"/>
      <c r="R48" s="24"/>
      <c r="S48" s="11"/>
      <c r="T48" s="11"/>
      <c r="U48" s="11"/>
      <c r="V48" s="12"/>
      <c r="W48" s="24"/>
      <c r="X48" s="11"/>
      <c r="Y48" s="11"/>
      <c r="Z48" s="11"/>
      <c r="AA48" s="12"/>
      <c r="AB48" s="24"/>
      <c r="AC48" s="11"/>
      <c r="AD48" s="11"/>
      <c r="AE48" s="11"/>
      <c r="AF48" s="2"/>
    </row>
    <row r="49" spans="1:32">
      <c r="A49" s="52"/>
      <c r="B49" s="11"/>
      <c r="C49" s="24"/>
      <c r="D49" s="11"/>
      <c r="E49" s="11"/>
      <c r="F49" s="11"/>
      <c r="G49" s="12"/>
      <c r="H49" s="24"/>
      <c r="I49" s="11"/>
      <c r="J49" s="11"/>
      <c r="K49" s="11"/>
      <c r="L49" s="11"/>
      <c r="M49" s="24"/>
      <c r="N49" s="11"/>
      <c r="O49" s="11"/>
      <c r="P49" s="11"/>
      <c r="Q49" s="12"/>
      <c r="R49" s="24"/>
      <c r="S49" s="11"/>
      <c r="T49" s="11"/>
      <c r="U49" s="11"/>
      <c r="V49" s="12"/>
      <c r="W49" s="24"/>
      <c r="X49" s="11"/>
      <c r="Y49" s="11"/>
      <c r="Z49" s="11"/>
      <c r="AA49" s="12"/>
      <c r="AB49" s="24"/>
      <c r="AC49" s="11"/>
      <c r="AD49" s="11"/>
      <c r="AE49" s="11"/>
      <c r="AF49" s="2"/>
    </row>
    <row r="50" spans="1:32">
      <c r="A50" s="52"/>
      <c r="B50" s="11"/>
      <c r="C50" s="24"/>
      <c r="D50" s="11"/>
      <c r="E50" s="11"/>
      <c r="F50" s="11"/>
      <c r="G50" s="12"/>
      <c r="H50" s="24"/>
      <c r="I50" s="11"/>
      <c r="J50" s="11"/>
      <c r="K50" s="11"/>
      <c r="L50" s="11"/>
      <c r="M50" s="24"/>
      <c r="N50" s="11"/>
      <c r="O50" s="11"/>
      <c r="P50" s="11"/>
      <c r="Q50" s="12"/>
      <c r="R50" s="24"/>
      <c r="S50" s="11"/>
      <c r="T50" s="11"/>
      <c r="U50" s="11"/>
      <c r="V50" s="12"/>
      <c r="W50" s="24"/>
      <c r="X50" s="11"/>
      <c r="Y50" s="11"/>
      <c r="Z50" s="11"/>
      <c r="AA50" s="12"/>
      <c r="AB50" s="24"/>
      <c r="AC50" s="11"/>
      <c r="AD50" s="11"/>
      <c r="AE50" s="11"/>
      <c r="AF50" s="2"/>
    </row>
    <row r="51" spans="1:32">
      <c r="A51" s="52"/>
      <c r="B51" s="11"/>
      <c r="C51" s="24"/>
      <c r="D51" s="11"/>
      <c r="E51" s="11"/>
      <c r="F51" s="11"/>
      <c r="G51" s="12"/>
      <c r="H51" s="24"/>
      <c r="I51" s="11"/>
      <c r="J51" s="11"/>
      <c r="K51" s="11"/>
      <c r="L51" s="11"/>
      <c r="M51" s="24"/>
      <c r="N51" s="11"/>
      <c r="O51" s="11"/>
      <c r="P51" s="11"/>
      <c r="Q51" s="12"/>
      <c r="R51" s="24"/>
      <c r="S51" s="11"/>
      <c r="T51" s="11"/>
      <c r="U51" s="11"/>
      <c r="V51" s="12"/>
      <c r="W51" s="24"/>
      <c r="X51" s="11"/>
      <c r="Y51" s="11"/>
      <c r="Z51" s="11"/>
      <c r="AA51" s="12"/>
      <c r="AB51" s="24"/>
      <c r="AC51" s="11"/>
      <c r="AD51" s="11"/>
      <c r="AE51" s="11"/>
      <c r="AF51" s="2"/>
    </row>
    <row r="52" spans="1:32">
      <c r="A52" s="52"/>
      <c r="B52" s="11"/>
      <c r="C52" s="24"/>
      <c r="D52" s="11"/>
      <c r="E52" s="11"/>
      <c r="F52" s="11"/>
      <c r="G52" s="12"/>
      <c r="H52" s="24"/>
      <c r="I52" s="11"/>
      <c r="J52" s="11"/>
      <c r="K52" s="11"/>
      <c r="L52" s="11"/>
      <c r="M52" s="24"/>
      <c r="N52" s="11"/>
      <c r="O52" s="11"/>
      <c r="P52" s="11"/>
      <c r="Q52" s="12"/>
      <c r="R52" s="24"/>
      <c r="S52" s="11"/>
      <c r="T52" s="11"/>
      <c r="U52" s="11"/>
      <c r="V52" s="12"/>
      <c r="W52" s="24"/>
      <c r="X52" s="11"/>
      <c r="Y52" s="11"/>
      <c r="Z52" s="11"/>
      <c r="AA52" s="12"/>
      <c r="AB52" s="24"/>
      <c r="AC52" s="11"/>
      <c r="AD52" s="11"/>
      <c r="AE52" s="11"/>
      <c r="AF52" s="2"/>
    </row>
    <row r="53" spans="1:32">
      <c r="A53" s="52"/>
      <c r="B53" s="11"/>
      <c r="C53" s="24"/>
      <c r="D53" s="11"/>
      <c r="E53" s="11"/>
      <c r="F53" s="11"/>
      <c r="G53" s="12"/>
      <c r="H53" s="24"/>
      <c r="I53" s="11"/>
      <c r="J53" s="11"/>
      <c r="K53" s="11"/>
      <c r="L53" s="11"/>
      <c r="M53" s="24"/>
      <c r="N53" s="11"/>
      <c r="O53" s="11"/>
      <c r="P53" s="11"/>
      <c r="Q53" s="12"/>
      <c r="R53" s="24"/>
      <c r="S53" s="11"/>
      <c r="T53" s="11"/>
      <c r="U53" s="11"/>
      <c r="V53" s="12"/>
      <c r="W53" s="24"/>
      <c r="X53" s="11"/>
      <c r="Y53" s="11"/>
      <c r="Z53" s="11"/>
      <c r="AA53" s="12"/>
      <c r="AB53" s="24"/>
      <c r="AC53" s="11"/>
      <c r="AD53" s="11"/>
      <c r="AE53" s="11"/>
      <c r="AF53" s="2"/>
    </row>
    <row r="54" spans="1:32">
      <c r="A54" s="52"/>
      <c r="B54" s="11"/>
      <c r="C54" s="24"/>
      <c r="D54" s="11"/>
      <c r="E54" s="11"/>
      <c r="F54" s="11"/>
      <c r="G54" s="12"/>
      <c r="H54" s="24"/>
      <c r="I54" s="11"/>
      <c r="J54" s="11"/>
      <c r="K54" s="11"/>
      <c r="L54" s="11"/>
      <c r="M54" s="24"/>
      <c r="N54" s="11"/>
      <c r="O54" s="11"/>
      <c r="P54" s="11"/>
      <c r="Q54" s="12"/>
      <c r="R54" s="24"/>
      <c r="S54" s="11"/>
      <c r="T54" s="11"/>
      <c r="U54" s="11"/>
      <c r="V54" s="12"/>
      <c r="W54" s="24"/>
      <c r="X54" s="11"/>
      <c r="Y54" s="11"/>
      <c r="Z54" s="11"/>
      <c r="AA54" s="12"/>
      <c r="AB54" s="24"/>
      <c r="AC54" s="11"/>
      <c r="AD54" s="11"/>
      <c r="AE54" s="11"/>
      <c r="AF54" s="2"/>
    </row>
    <row r="55" spans="1:32">
      <c r="A55" s="52"/>
      <c r="B55" s="11"/>
      <c r="C55" s="24"/>
      <c r="D55" s="11"/>
      <c r="E55" s="11"/>
      <c r="F55" s="11"/>
      <c r="G55" s="12"/>
      <c r="H55" s="24"/>
      <c r="I55" s="11"/>
      <c r="J55" s="11"/>
      <c r="K55" s="11"/>
      <c r="L55" s="11"/>
      <c r="M55" s="24"/>
      <c r="N55" s="11"/>
      <c r="O55" s="11"/>
      <c r="P55" s="11"/>
      <c r="Q55" s="12"/>
      <c r="R55" s="24"/>
      <c r="S55" s="11"/>
      <c r="T55" s="11"/>
      <c r="U55" s="11"/>
      <c r="V55" s="12"/>
      <c r="W55" s="24"/>
      <c r="X55" s="11"/>
      <c r="Y55" s="11"/>
      <c r="Z55" s="11"/>
      <c r="AA55" s="12"/>
      <c r="AB55" s="24"/>
      <c r="AC55" s="11"/>
      <c r="AD55" s="11"/>
      <c r="AE55" s="11"/>
      <c r="AF55" s="2"/>
    </row>
    <row r="56" spans="1:32">
      <c r="A56" s="56"/>
      <c r="B56" s="14"/>
      <c r="C56" s="27"/>
      <c r="D56" s="14"/>
      <c r="E56" s="14"/>
      <c r="F56" s="14"/>
      <c r="G56" s="15"/>
      <c r="H56" s="27"/>
      <c r="I56" s="14"/>
      <c r="J56" s="14"/>
      <c r="K56" s="14"/>
      <c r="L56" s="14"/>
      <c r="M56" s="27"/>
      <c r="N56" s="14"/>
      <c r="O56" s="14"/>
      <c r="P56" s="14"/>
      <c r="Q56" s="15"/>
      <c r="R56" s="27"/>
      <c r="S56" s="14"/>
      <c r="T56" s="14"/>
      <c r="U56" s="14"/>
      <c r="V56" s="15"/>
      <c r="W56" s="27"/>
      <c r="X56" s="14"/>
      <c r="Y56" s="14"/>
      <c r="Z56" s="14"/>
      <c r="AA56" s="15"/>
      <c r="AB56" s="27"/>
      <c r="AC56" s="14"/>
      <c r="AD56" s="14"/>
      <c r="AE56" s="14"/>
      <c r="AF56" s="4"/>
    </row>
    <row r="60" spans="1:32">
      <c r="A60" s="63"/>
    </row>
    <row r="63" spans="1:32">
      <c r="F63" s="32"/>
    </row>
  </sheetData>
  <mergeCells count="6">
    <mergeCell ref="H4:L4"/>
    <mergeCell ref="A1:N3"/>
    <mergeCell ref="AB4:AE4"/>
    <mergeCell ref="R4:V4"/>
    <mergeCell ref="M4:Q4"/>
    <mergeCell ref="W4:AA4"/>
  </mergeCells>
  <phoneticPr fontId="2" type="noConversion"/>
  <pageMargins left="0.11" right="0.12" top="0.45" bottom="0.74803149606299213" header="0.31496062992125984" footer="0.31496062992125984"/>
  <pageSetup paperSize="9" scale="4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>
      <selection activeCell="Q1" sqref="Q1:V1048576"/>
    </sheetView>
  </sheetViews>
  <sheetFormatPr defaultRowHeight="16.5"/>
  <sheetData>
    <row r="1" spans="1:1" s="5" customFormat="1" ht="26.25">
      <c r="A1" s="5" t="s">
        <v>5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다낭여행지도</vt:lpstr>
      <vt:lpstr>다낭_여행준비물</vt:lpstr>
      <vt:lpstr>다낭_교통수단</vt:lpstr>
      <vt:lpstr>다낭_여행경비정리</vt:lpstr>
      <vt:lpstr>공항버스시간표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Jang</dc:creator>
  <cp:lastModifiedBy>Jang</cp:lastModifiedBy>
  <cp:lastPrinted>2018-01-20T11:32:49Z</cp:lastPrinted>
  <dcterms:created xsi:type="dcterms:W3CDTF">2018-01-08T12:04:25Z</dcterms:created>
  <dcterms:modified xsi:type="dcterms:W3CDTF">2018-02-11T11:51:02Z</dcterms:modified>
</cp:coreProperties>
</file>